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09.2017" sheetId="1" r:id="rId1"/>
    <sheet name="на 01.09.2017" sheetId="2" r:id="rId2"/>
  </sheets>
  <definedNames/>
  <calcPr fullCalcOnLoad="1"/>
</workbook>
</file>

<file path=xl/sharedStrings.xml><?xml version="1.0" encoding="utf-8"?>
<sst xmlns="http://schemas.openxmlformats.org/spreadsheetml/2006/main" count="1136" uniqueCount="315">
  <si>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</si>
  <si>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</si>
  <si>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</si>
  <si>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</si>
  <si>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</si>
  <si>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</si>
  <si>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</si>
  <si>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</si>
  <si>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</si>
  <si>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</si>
  <si>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</si>
  <si>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</si>
  <si>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</si>
  <si>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</si>
  <si>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</si>
  <si>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</si>
  <si>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</si>
  <si>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</si>
  <si>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</si>
  <si>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</si>
  <si>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</si>
  <si>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</si>
  <si>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</si>
  <si>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</si>
  <si>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</si>
  <si>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</si>
  <si>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</si>
  <si>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</si>
  <si>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</si>
  <si>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</si>
  <si>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</si>
  <si>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</si>
  <si>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</si>
  <si>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</si>
  <si>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</si>
  <si>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</si>
  <si>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</si>
  <si>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</si>
  <si>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</si>
  <si>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</si>
  <si>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</si>
  <si>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</si>
  <si>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</si>
  <si>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</si>
  <si>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</si>
  <si>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</si>
  <si>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ОКУ-3, д.1</t>
  </si>
  <si>
    <t>ОКУ-3, д.2</t>
  </si>
  <si>
    <t>ОКУ-3, д.3</t>
  </si>
  <si>
    <t>Великосельское сельское поселение</t>
  </si>
  <si>
    <t>н.с.</t>
  </si>
  <si>
    <t>н.с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</si>
  <si>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</si>
  <si>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</si>
  <si>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</si>
  <si>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</si>
  <si>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</si>
  <si>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</si>
  <si>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</si>
  <si>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</si>
  <si>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</si>
  <si>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</si>
  <si>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</si>
  <si>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</si>
  <si>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</si>
  <si>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</si>
  <si>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</si>
  <si>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</si>
  <si>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</si>
  <si>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</si>
  <si>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</si>
  <si>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</si>
  <si>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</si>
  <si>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</si>
  <si>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</si>
  <si>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</si>
  <si>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 5</t>
  </si>
  <si>
    <t>Кирова 10</t>
  </si>
  <si>
    <t>Клубная 12</t>
  </si>
  <si>
    <t>Клубная 42</t>
  </si>
  <si>
    <t>Кольцова 6</t>
  </si>
  <si>
    <t>Комарова   2</t>
  </si>
  <si>
    <t>Комарова   4</t>
  </si>
  <si>
    <t>Комарова   7</t>
  </si>
  <si>
    <t>Комарова   8</t>
  </si>
  <si>
    <t>Комарова   9</t>
  </si>
  <si>
    <t>Комарова 10</t>
  </si>
  <si>
    <t>Комарова 11</t>
  </si>
  <si>
    <t>Комарова 12</t>
  </si>
  <si>
    <t>Комарова 13</t>
  </si>
  <si>
    <t>Комарова 14</t>
  </si>
  <si>
    <t>Комарова 15</t>
  </si>
  <si>
    <t>Комарова 16</t>
  </si>
  <si>
    <t>Комарова 17</t>
  </si>
  <si>
    <t>Комарова 18</t>
  </si>
  <si>
    <t>Комарова 20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</si>
  <si>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</si>
  <si>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</si>
  <si>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</si>
  <si>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</si>
  <si>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</si>
  <si>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</si>
  <si>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</si>
  <si>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</si>
  <si>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</si>
  <si>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</si>
  <si>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</si>
  <si>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</si>
  <si>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</si>
  <si>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</si>
  <si>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</si>
  <si>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</si>
  <si>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</si>
  <si>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</si>
  <si>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</si>
  <si>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</si>
  <si>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</si>
  <si>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</si>
  <si>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</si>
  <si>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</si>
  <si>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</si>
  <si>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</si>
  <si>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</si>
  <si>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</si>
  <si>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</si>
  <si>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</si>
  <si>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</si>
  <si>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</si>
  <si>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</si>
  <si>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</si>
  <si>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Новая 2</t>
  </si>
  <si>
    <t>Октябрьская 2</t>
  </si>
  <si>
    <t>Октябрьская За</t>
  </si>
  <si>
    <t>Патова 10</t>
  </si>
  <si>
    <t>Патова 12</t>
  </si>
  <si>
    <t>Пирогова 5</t>
  </si>
  <si>
    <t>Пирогова 12</t>
  </si>
  <si>
    <t>Пирогова 14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</si>
  <si>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</si>
  <si>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</si>
  <si>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</si>
  <si>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</si>
  <si>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</si>
  <si>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</si>
  <si>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</si>
  <si>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</si>
  <si>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</si>
  <si>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</si>
  <si>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</si>
  <si>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</si>
  <si>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</si>
  <si>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</si>
  <si>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</si>
  <si>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</si>
  <si>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Садовая 4</t>
  </si>
  <si>
    <t>Северная  1б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</si>
  <si>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</si>
  <si>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</si>
  <si>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</si>
  <si>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</si>
  <si>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</si>
  <si>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</si>
  <si>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</si>
  <si>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</si>
  <si>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</si>
  <si>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</si>
  <si>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</si>
  <si>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</si>
  <si>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</si>
  <si>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</si>
  <si>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</si>
  <si>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</si>
  <si>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45</t>
  </si>
  <si>
    <t>Северная 47</t>
  </si>
  <si>
    <t>Северная 49</t>
  </si>
  <si>
    <t>Семашко 5</t>
  </si>
  <si>
    <t>Семашко 4</t>
  </si>
  <si>
    <t>Семашко 6</t>
  </si>
  <si>
    <t>Семашко 8</t>
  </si>
  <si>
    <t>Семашко 10</t>
  </si>
  <si>
    <t>Семашко 11</t>
  </si>
  <si>
    <t>Семашко 13</t>
  </si>
  <si>
    <t>Семашко 16</t>
  </si>
  <si>
    <t>Семашко 19</t>
  </si>
  <si>
    <t>Советская  4</t>
  </si>
  <si>
    <t>Советская 31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</si>
  <si>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</si>
  <si>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</si>
  <si>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</si>
  <si>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</si>
  <si>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</si>
  <si>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</si>
  <si>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</si>
  <si>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</si>
  <si>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</si>
  <si>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</si>
  <si>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</si>
  <si>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</si>
  <si>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</si>
  <si>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</si>
  <si>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</si>
  <si>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</si>
  <si>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</si>
  <si>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</si>
  <si>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 12</t>
  </si>
  <si>
    <t>Труфанова 13</t>
  </si>
  <si>
    <t>Труфанова 14</t>
  </si>
  <si>
    <t>Труфанова 15</t>
  </si>
  <si>
    <t>Чапаева 22</t>
  </si>
  <si>
    <t>Чапаева 23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</si>
  <si>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</si>
  <si>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</si>
  <si>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</si>
  <si>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</si>
  <si>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</si>
  <si>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</si>
  <si>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Коммунистическая 8</t>
  </si>
  <si>
    <t>З.Зубрицкой 23</t>
  </si>
  <si>
    <t>Северная 41</t>
  </si>
  <si>
    <t>Северная 44</t>
  </si>
  <si>
    <t>Комарова   3</t>
  </si>
  <si>
    <t>Спортивная 13</t>
  </si>
  <si>
    <t>Старосельская 1</t>
  </si>
  <si>
    <t>Старосельская 2</t>
  </si>
  <si>
    <t>Старосельская 4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</si>
  <si>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</si>
  <si>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</si>
  <si>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</si>
  <si>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</si>
  <si>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</si>
  <si>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</si>
  <si>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</si>
  <si>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</si>
  <si>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</si>
  <si>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</si>
  <si>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</si>
  <si>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</si>
  <si>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Мира 1</t>
  </si>
  <si>
    <t>Мира 2</t>
  </si>
  <si>
    <t>Мира 3</t>
  </si>
  <si>
    <t>Мира 4</t>
  </si>
  <si>
    <t>Ильинское-Урусово</t>
  </si>
  <si>
    <t>Шопша</t>
  </si>
  <si>
    <t>Итого Шопшинское сельское поселение</t>
  </si>
  <si>
    <t>Всего по ООО УЖК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</si>
  <si>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</si>
  <si>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</si>
  <si>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</si>
  <si>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</si>
  <si>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</si>
  <si>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Шопшинское МУП ЖКХ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</si>
  <si>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</si>
  <si>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</si>
  <si>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</si>
  <si>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</si>
  <si>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</si>
  <si>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</si>
  <si>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</si>
  <si>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</si>
  <si>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</si>
  <si>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</si>
  <si>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</si>
  <si>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</si>
  <si>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</si>
  <si>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Северная 4б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</si>
  <si>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</si>
  <si>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</si>
  <si>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</si>
  <si>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</si>
  <si>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</si>
  <si>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</si>
  <si>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</si>
  <si>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</si>
  <si>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</si>
  <si>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</si>
  <si>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</si>
  <si>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</si>
  <si>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</si>
  <si>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t>Пирогова 1б</t>
  </si>
  <si>
    <t>Старосельская 74</t>
  </si>
  <si>
    <r>
      <t xml:space="preserve">МУП </t>
    </r>
    <r>
      <rPr>
        <b/>
        <sz val="9"/>
        <rFont val="Arial"/>
        <family val="2"/>
      </rPr>
      <t>Обслуживание систем и коммуникаций Заячье-Холмского сельского поселения</t>
    </r>
  </si>
  <si>
    <t>Кирова 12</t>
  </si>
  <si>
    <t xml:space="preserve">Семашко 15 </t>
  </si>
  <si>
    <t>Чапаева 8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</si>
  <si>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</si>
  <si>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</si>
  <si>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</si>
  <si>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r>
      <t xml:space="preserve">ИП </t>
    </r>
    <r>
      <rPr>
        <b/>
        <sz val="10"/>
        <rFont val="Arial"/>
        <family val="2"/>
      </rPr>
      <t>Корнев</t>
    </r>
  </si>
  <si>
    <t>Год постр</t>
  </si>
  <si>
    <t>Чапаева 6</t>
  </si>
  <si>
    <t>Гражданская 12 б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</si>
  <si>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</si>
  <si>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</si>
  <si>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</si>
  <si>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r>
      <t>ИП</t>
    </r>
    <r>
      <rPr>
        <b/>
        <sz val="10"/>
        <rFont val="Arial"/>
        <family val="2"/>
      </rPr>
      <t xml:space="preserve"> Корнев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</si>
  <si>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</si>
  <si>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</si>
  <si>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</si>
  <si>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</si>
  <si>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</si>
  <si>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Менжинского 53а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</si>
  <si>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</si>
  <si>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</si>
  <si>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</si>
  <si>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</si>
  <si>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</si>
  <si>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</si>
  <si>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</si>
  <si>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r>
      <t xml:space="preserve"> ООО</t>
    </r>
    <r>
      <rPr>
        <b/>
        <sz val="9"/>
        <rFont val="Arial"/>
        <family val="2"/>
      </rPr>
      <t xml:space="preserve"> "Жилсервис", Рыжов Е.А.</t>
    </r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</si>
  <si>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</si>
  <si>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</si>
  <si>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</si>
  <si>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</si>
  <si>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</si>
  <si>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Перечень многоквартирных жилых домов по состоянию на 01.09.2017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</si>
</sst>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2" fontId="0" fillId="0" borderId="10" xfId="0" applyNumberForma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8"/>
  <sheetViews>
    <sheetView tabSelected="1" zoomScalePageLayoutView="0" workbookViewId="0" topLeftCell="A1">
      <selection activeCell="A3" sqref="A3:A5"/>
    </sheetView>
  </sheetViews>
  <sheetFormatPr defaultColWidth="9.140625" defaultRowHeight="12.75"/>
  <cols>
    <col min="1" max="1" width="5.421875" style="1" customWidth="1"/>
    <col min="2" max="2" width="19.28125" style="1" customWidth="1"/>
    <col min="3" max="3" width="5.7109375" style="1" bestFit="1" customWidth="1"/>
    <col min="4" max="4" width="5.00390625" style="1" customWidth="1"/>
    <col min="5" max="5" width="4.7109375" style="1" hidden="1" customWidth="1"/>
    <col min="6" max="6" width="6.140625" style="1" customWidth="1"/>
    <col min="7" max="7" width="5.7109375" style="1" customWidth="1"/>
    <col min="8" max="8" width="7.7109375" style="1" customWidth="1"/>
    <col min="9" max="9" width="11.28125" style="1" customWidth="1"/>
    <col min="10" max="10" width="10.8515625" style="1" customWidth="1"/>
    <col min="11" max="11" width="8.7109375" style="48" customWidth="1"/>
    <col min="12" max="12" width="16.8515625" style="1" hidden="1" customWidth="1"/>
    <col min="13" max="13" width="15.421875" style="1" customWidth="1"/>
    <col min="14" max="14" width="9.00390625" style="1" customWidth="1"/>
    <col min="15" max="16" width="9.57421875" style="1" hidden="1" customWidth="1"/>
    <col min="17" max="17" width="4.57421875" style="1" hidden="1" customWidth="1"/>
    <col min="18" max="18" width="5.00390625" style="1" hidden="1" customWidth="1"/>
    <col min="19" max="19" width="2.00390625" style="1" hidden="1" customWidth="1"/>
    <col min="20" max="20" width="10.8515625" style="1" customWidth="1"/>
    <col min="21" max="16384" width="9.140625" style="1" customWidth="1"/>
  </cols>
  <sheetData>
    <row r="1" spans="1:13" ht="31.5" customHeight="1">
      <c r="A1" s="83" t="s">
        <v>314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2.75" customHeight="1">
      <c r="A3" s="105" t="s">
        <v>254</v>
      </c>
      <c r="B3" s="107" t="s">
        <v>255</v>
      </c>
      <c r="C3" s="107" t="s">
        <v>288</v>
      </c>
      <c r="D3" s="102" t="s">
        <v>271</v>
      </c>
      <c r="E3" s="102" t="s">
        <v>277</v>
      </c>
      <c r="F3" s="102" t="s">
        <v>256</v>
      </c>
      <c r="G3" s="102" t="s">
        <v>275</v>
      </c>
      <c r="H3" s="102" t="s">
        <v>284</v>
      </c>
      <c r="I3" s="107" t="s">
        <v>266</v>
      </c>
      <c r="J3" s="89"/>
      <c r="K3" s="89"/>
      <c r="L3" s="89" t="s">
        <v>252</v>
      </c>
      <c r="M3" s="94" t="s">
        <v>252</v>
      </c>
    </row>
    <row r="4" spans="1:13" ht="12.75">
      <c r="A4" s="105"/>
      <c r="B4" s="107"/>
      <c r="C4" s="89"/>
      <c r="D4" s="102"/>
      <c r="E4" s="102"/>
      <c r="F4" s="108"/>
      <c r="G4" s="102"/>
      <c r="H4" s="102"/>
      <c r="I4" s="105" t="s">
        <v>272</v>
      </c>
      <c r="J4" s="89" t="s">
        <v>268</v>
      </c>
      <c r="K4" s="89"/>
      <c r="L4" s="89"/>
      <c r="M4" s="94"/>
    </row>
    <row r="5" spans="1:13" ht="47.25" customHeight="1">
      <c r="A5" s="105"/>
      <c r="B5" s="107"/>
      <c r="C5" s="89"/>
      <c r="D5" s="102"/>
      <c r="E5" s="102"/>
      <c r="F5" s="108"/>
      <c r="G5" s="102"/>
      <c r="H5" s="102"/>
      <c r="I5" s="105"/>
      <c r="J5" s="35" t="s">
        <v>273</v>
      </c>
      <c r="K5" s="50" t="s">
        <v>274</v>
      </c>
      <c r="L5" s="89"/>
      <c r="M5" s="94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03" t="s">
        <v>187</v>
      </c>
      <c r="C7" s="103"/>
      <c r="D7" s="103"/>
      <c r="E7" s="103"/>
      <c r="F7" s="103"/>
      <c r="G7" s="103"/>
      <c r="H7" s="103"/>
      <c r="I7" s="103"/>
      <c r="J7" s="103"/>
      <c r="K7" s="103"/>
      <c r="L7" s="35" t="s">
        <v>259</v>
      </c>
      <c r="M7" s="5"/>
    </row>
    <row r="8" spans="1:16" ht="12" customHeight="1">
      <c r="A8" s="7">
        <v>1</v>
      </c>
      <c r="B8" s="7" t="s">
        <v>52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f>SUM('на 01.09.2017'!H8)</f>
        <v>4</v>
      </c>
      <c r="I8" s="8">
        <f aca="true" t="shared" si="0" ref="I8:I72">SUM(J8:K8)</f>
        <v>93.8</v>
      </c>
      <c r="J8" s="7">
        <f>SUM('на 01.09.2017'!J8)</f>
        <v>93.8</v>
      </c>
      <c r="K8" s="22">
        <v>0</v>
      </c>
      <c r="L8" s="5" t="s">
        <v>251</v>
      </c>
      <c r="M8" s="82" t="s">
        <v>306</v>
      </c>
      <c r="O8" s="59"/>
      <c r="P8" s="48"/>
    </row>
    <row r="9" spans="1:16" ht="12" customHeight="1">
      <c r="A9" s="7">
        <v>2</v>
      </c>
      <c r="B9" s="7" t="s">
        <v>53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f>SUM('на 01.09.2017'!H9)</f>
        <v>5</v>
      </c>
      <c r="I9" s="22">
        <f t="shared" si="0"/>
        <v>113.9</v>
      </c>
      <c r="J9" s="7">
        <f>SUM('на 01.09.2017'!J9)</f>
        <v>113.9</v>
      </c>
      <c r="K9" s="22">
        <v>0</v>
      </c>
      <c r="L9" s="5" t="s">
        <v>251</v>
      </c>
      <c r="M9" s="82"/>
      <c r="O9" s="59"/>
      <c r="P9" s="48"/>
    </row>
    <row r="10" spans="1:16" ht="12" customHeight="1">
      <c r="A10" s="7">
        <v>3</v>
      </c>
      <c r="B10" s="7" t="s">
        <v>54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f>SUM('на 01.09.2017'!H10)</f>
        <v>5</v>
      </c>
      <c r="I10" s="22">
        <f t="shared" si="0"/>
        <v>89.4</v>
      </c>
      <c r="J10" s="7">
        <f>SUM('на 01.09.2017'!J10)</f>
        <v>89.4</v>
      </c>
      <c r="K10" s="22">
        <v>0</v>
      </c>
      <c r="L10" s="5" t="s">
        <v>251</v>
      </c>
      <c r="M10" s="82"/>
      <c r="O10" s="59"/>
      <c r="P10" s="48"/>
    </row>
    <row r="11" spans="1:16" ht="12" customHeight="1">
      <c r="A11" s="7">
        <v>4</v>
      </c>
      <c r="B11" s="7" t="s">
        <v>55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f>SUM('на 01.09.2017'!H11)</f>
        <v>13</v>
      </c>
      <c r="I11" s="22">
        <f t="shared" si="0"/>
        <v>154.3</v>
      </c>
      <c r="J11" s="7">
        <f>SUM('на 01.09.2017'!J11)</f>
        <v>154.3</v>
      </c>
      <c r="K11" s="22">
        <v>0</v>
      </c>
      <c r="L11" s="5" t="s">
        <v>251</v>
      </c>
      <c r="M11" s="82"/>
      <c r="O11" s="59"/>
      <c r="P11" s="48"/>
    </row>
    <row r="12" spans="1:16" ht="12" customHeight="1">
      <c r="A12" s="7">
        <v>5</v>
      </c>
      <c r="B12" s="7" t="s">
        <v>56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f>SUM('на 01.09.2017'!H12)</f>
        <v>3</v>
      </c>
      <c r="I12" s="22">
        <f t="shared" si="0"/>
        <v>71.1</v>
      </c>
      <c r="J12" s="7">
        <f>SUM('на 01.09.2017'!J12)</f>
        <v>71.1</v>
      </c>
      <c r="K12" s="22">
        <v>0</v>
      </c>
      <c r="L12" s="5" t="s">
        <v>251</v>
      </c>
      <c r="M12" s="82"/>
      <c r="O12" s="59"/>
      <c r="P12" s="48"/>
    </row>
    <row r="13" spans="1:16" ht="12" customHeight="1">
      <c r="A13" s="7">
        <v>6</v>
      </c>
      <c r="B13" s="7" t="s">
        <v>57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f>SUM('на 01.09.2017'!H13)</f>
        <v>37</v>
      </c>
      <c r="I13" s="22">
        <f t="shared" si="0"/>
        <v>708.6</v>
      </c>
      <c r="J13" s="7">
        <f>SUM('на 01.09.2017'!J13)</f>
        <v>708.6</v>
      </c>
      <c r="K13" s="22">
        <v>0</v>
      </c>
      <c r="L13" s="5" t="s">
        <v>251</v>
      </c>
      <c r="M13" s="82"/>
      <c r="O13" s="59"/>
      <c r="P13" s="48"/>
    </row>
    <row r="14" spans="1:16" ht="12" customHeight="1">
      <c r="A14" s="7">
        <v>7</v>
      </c>
      <c r="B14" s="7" t="s">
        <v>58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f>SUM('на 01.09.2017'!H14)</f>
        <v>8</v>
      </c>
      <c r="I14" s="22">
        <f t="shared" si="0"/>
        <v>280.7</v>
      </c>
      <c r="J14" s="7">
        <f>SUM('на 01.09.2017'!J14)</f>
        <v>280.7</v>
      </c>
      <c r="K14" s="22">
        <v>0</v>
      </c>
      <c r="L14" s="5" t="s">
        <v>251</v>
      </c>
      <c r="M14" s="82"/>
      <c r="O14" s="59"/>
      <c r="P14" s="48"/>
    </row>
    <row r="15" spans="1:16" ht="12" customHeight="1">
      <c r="A15" s="7">
        <v>8</v>
      </c>
      <c r="B15" s="7" t="s">
        <v>59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f>SUM('на 01.09.2017'!H15)</f>
        <v>46</v>
      </c>
      <c r="I15" s="22">
        <f t="shared" si="0"/>
        <v>1320.39</v>
      </c>
      <c r="J15" s="7">
        <f>SUM('на 01.09.2017'!J15)</f>
        <v>1320.39</v>
      </c>
      <c r="K15" s="22">
        <v>0</v>
      </c>
      <c r="L15" s="5" t="s">
        <v>251</v>
      </c>
      <c r="M15" s="82"/>
      <c r="O15" s="59"/>
      <c r="P15" s="48"/>
    </row>
    <row r="16" spans="1:16" ht="12" customHeight="1">
      <c r="A16" s="7">
        <v>9</v>
      </c>
      <c r="B16" s="7" t="s">
        <v>60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f>SUM('на 01.09.2017'!H16)</f>
        <v>1</v>
      </c>
      <c r="I16" s="22">
        <f t="shared" si="0"/>
        <v>79.2</v>
      </c>
      <c r="J16" s="7">
        <f>SUM('на 01.09.2017'!J16)</f>
        <v>79.2</v>
      </c>
      <c r="K16" s="22">
        <v>0</v>
      </c>
      <c r="L16" s="5" t="s">
        <v>251</v>
      </c>
      <c r="M16" s="82"/>
      <c r="O16" s="59"/>
      <c r="P16" s="48"/>
    </row>
    <row r="17" spans="1:16" ht="12" customHeight="1">
      <c r="A17" s="7">
        <v>10</v>
      </c>
      <c r="B17" s="7" t="s">
        <v>61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01.09.2017'!H17)</f>
        <v>1</v>
      </c>
      <c r="I17" s="22">
        <f t="shared" si="0"/>
        <v>91.4</v>
      </c>
      <c r="J17" s="7">
        <f>SUM('на 01.09.2017'!J17)</f>
        <v>91.4</v>
      </c>
      <c r="K17" s="22">
        <v>0</v>
      </c>
      <c r="L17" s="5" t="s">
        <v>251</v>
      </c>
      <c r="M17" s="82"/>
      <c r="O17" s="59"/>
      <c r="P17" s="48"/>
    </row>
    <row r="18" spans="1:16" ht="12" customHeight="1">
      <c r="A18" s="7">
        <v>11</v>
      </c>
      <c r="B18" s="7" t="s">
        <v>62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f>SUM('на 01.09.2017'!H18)</f>
        <v>2</v>
      </c>
      <c r="I18" s="22">
        <f t="shared" si="0"/>
        <v>83</v>
      </c>
      <c r="J18" s="7">
        <f>SUM('на 01.09.2017'!J18)</f>
        <v>83</v>
      </c>
      <c r="K18" s="22">
        <v>0</v>
      </c>
      <c r="L18" s="5" t="s">
        <v>251</v>
      </c>
      <c r="M18" s="82"/>
      <c r="O18" s="59"/>
      <c r="P18" s="48"/>
    </row>
    <row r="19" spans="1:16" ht="12" customHeight="1">
      <c r="A19" s="7">
        <v>12</v>
      </c>
      <c r="B19" s="7" t="s">
        <v>63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01.09.2017'!H19)</f>
        <v>2</v>
      </c>
      <c r="I19" s="22">
        <f t="shared" si="0"/>
        <v>92.2</v>
      </c>
      <c r="J19" s="7">
        <f>SUM('на 01.09.2017'!J19)</f>
        <v>92.2</v>
      </c>
      <c r="K19" s="22">
        <v>0</v>
      </c>
      <c r="L19" s="5" t="s">
        <v>251</v>
      </c>
      <c r="M19" s="82"/>
      <c r="O19" s="59"/>
      <c r="P19" s="48"/>
    </row>
    <row r="20" spans="1:16" ht="12" customHeight="1">
      <c r="A20" s="7">
        <v>13</v>
      </c>
      <c r="B20" s="7" t="s">
        <v>64</v>
      </c>
      <c r="C20" s="7" t="s">
        <v>51</v>
      </c>
      <c r="D20" s="7">
        <v>1</v>
      </c>
      <c r="E20" s="7">
        <v>0</v>
      </c>
      <c r="F20" s="7">
        <v>2</v>
      </c>
      <c r="G20" s="7">
        <v>6</v>
      </c>
      <c r="H20" s="7">
        <f>SUM('на 01.09.2017'!H20)</f>
        <v>8</v>
      </c>
      <c r="I20" s="22">
        <f t="shared" si="0"/>
        <v>133.2</v>
      </c>
      <c r="J20" s="7">
        <f>SUM('на 01.09.2017'!J20)</f>
        <v>133.2</v>
      </c>
      <c r="K20" s="22">
        <v>0</v>
      </c>
      <c r="L20" s="5" t="s">
        <v>251</v>
      </c>
      <c r="M20" s="82"/>
      <c r="O20" s="59"/>
      <c r="P20" s="48"/>
    </row>
    <row r="21" spans="1:16" ht="12" customHeight="1">
      <c r="A21" s="7">
        <v>14</v>
      </c>
      <c r="B21" s="7" t="s">
        <v>65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f>SUM('на 01.09.2017'!H21)</f>
        <v>2</v>
      </c>
      <c r="I21" s="22">
        <f t="shared" si="0"/>
        <v>93.4</v>
      </c>
      <c r="J21" s="7">
        <f>SUM('на 01.09.2017'!J21)</f>
        <v>93.4</v>
      </c>
      <c r="K21" s="22">
        <v>0</v>
      </c>
      <c r="L21" s="5" t="s">
        <v>251</v>
      </c>
      <c r="M21" s="82"/>
      <c r="O21" s="59"/>
      <c r="P21" s="48"/>
    </row>
    <row r="22" spans="1:16" s="10" customFormat="1" ht="12" customHeight="1">
      <c r="A22" s="7">
        <v>15</v>
      </c>
      <c r="B22" s="7" t="s">
        <v>66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f>SUM('на 01.09.2017'!H22)</f>
        <v>6</v>
      </c>
      <c r="I22" s="22">
        <f t="shared" si="0"/>
        <v>104.6</v>
      </c>
      <c r="J22" s="7">
        <f>SUM('на 01.09.2017'!J22)</f>
        <v>104.6</v>
      </c>
      <c r="K22" s="22">
        <v>0</v>
      </c>
      <c r="L22" s="5" t="s">
        <v>251</v>
      </c>
      <c r="M22" s="82"/>
      <c r="O22" s="59"/>
      <c r="P22" s="48"/>
    </row>
    <row r="23" spans="1:16" ht="12" customHeight="1">
      <c r="A23" s="7">
        <v>16</v>
      </c>
      <c r="B23" s="7" t="s">
        <v>67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f>SUM('на 01.09.2017'!H23)</f>
        <v>1</v>
      </c>
      <c r="I23" s="22">
        <f t="shared" si="0"/>
        <v>90.8</v>
      </c>
      <c r="J23" s="7">
        <f>SUM('на 01.09.2017'!J23)</f>
        <v>90.8</v>
      </c>
      <c r="K23" s="22">
        <v>0</v>
      </c>
      <c r="L23" s="5" t="s">
        <v>251</v>
      </c>
      <c r="M23" s="82"/>
      <c r="O23" s="59"/>
      <c r="P23" s="48"/>
    </row>
    <row r="24" spans="1:16" ht="12" customHeight="1">
      <c r="A24" s="7">
        <v>17</v>
      </c>
      <c r="B24" s="11" t="s">
        <v>217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f>SUM('на 01.09.2017'!H24)</f>
        <v>4</v>
      </c>
      <c r="I24" s="22">
        <f t="shared" si="0"/>
        <v>184.8</v>
      </c>
      <c r="J24" s="7">
        <f>SUM('на 01.09.2017'!J24)</f>
        <v>184.8</v>
      </c>
      <c r="K24" s="22">
        <v>0</v>
      </c>
      <c r="L24" s="5" t="s">
        <v>251</v>
      </c>
      <c r="M24" s="82"/>
      <c r="O24" s="59"/>
      <c r="P24" s="48"/>
    </row>
    <row r="25" spans="1:16" ht="12" customHeight="1">
      <c r="A25" s="7">
        <v>18</v>
      </c>
      <c r="B25" s="7" t="s">
        <v>68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f>SUM('на 01.09.2017'!H25)</f>
        <v>2</v>
      </c>
      <c r="I25" s="22">
        <f t="shared" si="0"/>
        <v>99.7</v>
      </c>
      <c r="J25" s="7">
        <f>SUM('на 01.09.2017'!J25)</f>
        <v>99.7</v>
      </c>
      <c r="K25" s="22">
        <v>0</v>
      </c>
      <c r="L25" s="5" t="s">
        <v>251</v>
      </c>
      <c r="M25" s="82"/>
      <c r="O25" s="59"/>
      <c r="P25" s="48"/>
    </row>
    <row r="26" spans="1:16" ht="12" customHeight="1">
      <c r="A26" s="7">
        <v>19</v>
      </c>
      <c r="B26" s="7" t="s">
        <v>69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f>SUM('на 01.09.2017'!H26)</f>
        <v>8</v>
      </c>
      <c r="I26" s="22">
        <f t="shared" si="0"/>
        <v>81</v>
      </c>
      <c r="J26" s="7">
        <f>SUM('на 01.09.2017'!J26)</f>
        <v>81</v>
      </c>
      <c r="K26" s="22">
        <v>0</v>
      </c>
      <c r="L26" s="5" t="s">
        <v>251</v>
      </c>
      <c r="M26" s="82"/>
      <c r="O26" s="59"/>
      <c r="P26" s="48"/>
    </row>
    <row r="27" spans="1:16" ht="12" customHeight="1">
      <c r="A27" s="7">
        <v>20</v>
      </c>
      <c r="B27" s="7" t="s">
        <v>70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f>SUM('на 01.09.2017'!H27)</f>
        <v>3</v>
      </c>
      <c r="I27" s="22">
        <f t="shared" si="0"/>
        <v>127.5</v>
      </c>
      <c r="J27" s="7">
        <f>SUM('на 01.09.2017'!J27)</f>
        <v>127.5</v>
      </c>
      <c r="K27" s="22">
        <v>0</v>
      </c>
      <c r="L27" s="5" t="s">
        <v>251</v>
      </c>
      <c r="M27" s="82"/>
      <c r="O27" s="59"/>
      <c r="P27" s="48"/>
    </row>
    <row r="28" spans="1:16" ht="12" customHeight="1">
      <c r="A28" s="7">
        <v>21</v>
      </c>
      <c r="B28" s="7" t="s">
        <v>71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f>SUM('на 01.09.2017'!H28)</f>
        <v>4</v>
      </c>
      <c r="I28" s="22">
        <f t="shared" si="0"/>
        <v>82.6</v>
      </c>
      <c r="J28" s="7">
        <f>SUM('на 01.09.2017'!J28)</f>
        <v>82.6</v>
      </c>
      <c r="K28" s="22">
        <v>0</v>
      </c>
      <c r="L28" s="5" t="s">
        <v>251</v>
      </c>
      <c r="M28" s="82"/>
      <c r="O28" s="59"/>
      <c r="P28" s="48"/>
    </row>
    <row r="29" spans="1:16" ht="12" customHeight="1">
      <c r="A29" s="7">
        <v>22</v>
      </c>
      <c r="B29" s="7" t="s">
        <v>72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f>SUM('на 01.09.2017'!H29)</f>
        <v>1</v>
      </c>
      <c r="I29" s="22">
        <f t="shared" si="0"/>
        <v>81.2</v>
      </c>
      <c r="J29" s="7">
        <f>SUM('на 01.09.2017'!J29)</f>
        <v>81.2</v>
      </c>
      <c r="K29" s="22">
        <v>0</v>
      </c>
      <c r="L29" s="5" t="s">
        <v>251</v>
      </c>
      <c r="M29" s="82"/>
      <c r="O29" s="59"/>
      <c r="P29" s="48"/>
    </row>
    <row r="30" spans="1:16" ht="12" customHeight="1">
      <c r="A30" s="7">
        <v>23</v>
      </c>
      <c r="B30" s="7" t="s">
        <v>73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f>SUM('на 01.09.2017'!H30)</f>
        <v>3</v>
      </c>
      <c r="I30" s="22">
        <f t="shared" si="0"/>
        <v>81.7</v>
      </c>
      <c r="J30" s="7">
        <f>SUM('на 01.09.2017'!J30)</f>
        <v>81.7</v>
      </c>
      <c r="K30" s="22">
        <v>0</v>
      </c>
      <c r="L30" s="5" t="s">
        <v>251</v>
      </c>
      <c r="M30" s="82"/>
      <c r="O30" s="59"/>
      <c r="P30" s="48"/>
    </row>
    <row r="31" spans="1:16" ht="12" customHeight="1">
      <c r="A31" s="7">
        <v>24</v>
      </c>
      <c r="B31" s="7" t="s">
        <v>74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f>SUM('на 01.09.2017'!H31)</f>
        <v>4</v>
      </c>
      <c r="I31" s="22">
        <f t="shared" si="0"/>
        <v>126.1</v>
      </c>
      <c r="J31" s="7">
        <f>SUM('на 01.09.2017'!J31)</f>
        <v>126.1</v>
      </c>
      <c r="K31" s="22">
        <v>0</v>
      </c>
      <c r="L31" s="5" t="s">
        <v>251</v>
      </c>
      <c r="M31" s="82"/>
      <c r="O31" s="59"/>
      <c r="P31" s="48"/>
    </row>
    <row r="32" spans="1:16" ht="12" customHeight="1">
      <c r="A32" s="7">
        <v>25</v>
      </c>
      <c r="B32" s="7" t="s">
        <v>75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f>SUM('на 01.09.2017'!H32)</f>
        <v>42</v>
      </c>
      <c r="I32" s="22">
        <f t="shared" si="0"/>
        <v>1210.4</v>
      </c>
      <c r="J32" s="7">
        <f>SUM('на 01.09.2017'!J32)</f>
        <v>928.1</v>
      </c>
      <c r="K32" s="22">
        <f>SUM('на 01.09.2017'!K32)</f>
        <v>282.3</v>
      </c>
      <c r="L32" s="5" t="s">
        <v>251</v>
      </c>
      <c r="M32" s="82"/>
      <c r="O32" s="59"/>
      <c r="P32" s="48"/>
    </row>
    <row r="33" spans="1:16" ht="12" customHeight="1">
      <c r="A33" s="7">
        <v>26</v>
      </c>
      <c r="B33" s="7" t="s">
        <v>76</v>
      </c>
      <c r="C33" s="7">
        <v>1954</v>
      </c>
      <c r="D33" s="7">
        <v>2</v>
      </c>
      <c r="E33" s="7">
        <v>2</v>
      </c>
      <c r="F33" s="7">
        <v>8</v>
      </c>
      <c r="G33" s="7">
        <v>20</v>
      </c>
      <c r="H33" s="7">
        <f>SUM('на 01.09.2017'!H33)</f>
        <v>19</v>
      </c>
      <c r="I33" s="22">
        <f t="shared" si="0"/>
        <v>430.7</v>
      </c>
      <c r="J33" s="7">
        <f>SUM('на 01.09.2017'!J33)</f>
        <v>430.7</v>
      </c>
      <c r="K33" s="22">
        <f>SUM('на 01.09.2017'!K33)</f>
        <v>0</v>
      </c>
      <c r="L33" s="5" t="s">
        <v>251</v>
      </c>
      <c r="M33" s="82"/>
      <c r="O33" s="59"/>
      <c r="P33" s="48"/>
    </row>
    <row r="34" spans="1:16" ht="24" customHeight="1">
      <c r="A34" s="7">
        <v>27</v>
      </c>
      <c r="B34" s="7" t="s">
        <v>77</v>
      </c>
      <c r="C34" s="7">
        <v>1984</v>
      </c>
      <c r="D34" s="7">
        <v>5</v>
      </c>
      <c r="E34" s="7">
        <v>6</v>
      </c>
      <c r="F34" s="7">
        <v>150</v>
      </c>
      <c r="G34" s="7">
        <v>167</v>
      </c>
      <c r="H34" s="7">
        <f>SUM('на 01.09.2017'!H34)</f>
        <v>304</v>
      </c>
      <c r="I34" s="22">
        <f t="shared" si="0"/>
        <v>7670.400000000001</v>
      </c>
      <c r="J34" s="7">
        <f>SUM('на 01.09.2017'!J34)</f>
        <v>7346.3</v>
      </c>
      <c r="K34" s="22">
        <f>SUM('на 01.09.2017'!K34)</f>
        <v>324.1</v>
      </c>
      <c r="L34" s="35" t="s">
        <v>257</v>
      </c>
      <c r="M34" s="95" t="s">
        <v>287</v>
      </c>
      <c r="O34" s="59"/>
      <c r="P34" s="48"/>
    </row>
    <row r="35" spans="1:16" ht="12" customHeight="1">
      <c r="A35" s="7">
        <v>28</v>
      </c>
      <c r="B35" s="7" t="s">
        <v>281</v>
      </c>
      <c r="C35" s="7">
        <v>2015</v>
      </c>
      <c r="D35" s="7">
        <v>3</v>
      </c>
      <c r="E35" s="7">
        <v>1</v>
      </c>
      <c r="F35" s="7">
        <v>18</v>
      </c>
      <c r="G35" s="7">
        <v>20</v>
      </c>
      <c r="H35" s="7">
        <f>SUM('на 01.09.2017'!H35)</f>
        <v>21</v>
      </c>
      <c r="I35" s="22">
        <f t="shared" si="0"/>
        <v>1031.2</v>
      </c>
      <c r="J35" s="8">
        <f>SUM('на 01.09.2017'!J35)</f>
        <v>641.4</v>
      </c>
      <c r="K35" s="22">
        <f>SUM('на 01.09.2017'!K35)</f>
        <v>389.8</v>
      </c>
      <c r="L35" s="35"/>
      <c r="M35" s="96"/>
      <c r="O35" s="59"/>
      <c r="P35" s="48"/>
    </row>
    <row r="36" spans="1:16" ht="12" customHeight="1">
      <c r="A36" s="7">
        <v>29</v>
      </c>
      <c r="B36" s="7" t="s">
        <v>78</v>
      </c>
      <c r="C36" s="7">
        <v>1932</v>
      </c>
      <c r="D36" s="7">
        <v>2</v>
      </c>
      <c r="E36" s="7">
        <v>2</v>
      </c>
      <c r="F36" s="12">
        <v>14</v>
      </c>
      <c r="G36" s="7">
        <v>18</v>
      </c>
      <c r="H36" s="7">
        <f>SUM('на 01.09.2017'!H36)</f>
        <v>31</v>
      </c>
      <c r="I36" s="22">
        <f t="shared" si="0"/>
        <v>413.3</v>
      </c>
      <c r="J36" s="8">
        <f>SUM('на 01.09.2017'!J36)</f>
        <v>413.3</v>
      </c>
      <c r="K36" s="22">
        <v>0</v>
      </c>
      <c r="L36" s="35" t="s">
        <v>259</v>
      </c>
      <c r="M36" s="82" t="s">
        <v>305</v>
      </c>
      <c r="O36" s="59"/>
      <c r="P36" s="48"/>
    </row>
    <row r="37" spans="1:16" ht="12" customHeight="1">
      <c r="A37" s="7">
        <v>30</v>
      </c>
      <c r="B37" s="7" t="s">
        <v>79</v>
      </c>
      <c r="C37" s="7">
        <v>1985</v>
      </c>
      <c r="D37" s="7">
        <v>1</v>
      </c>
      <c r="E37" s="7">
        <v>0</v>
      </c>
      <c r="F37" s="7">
        <v>4</v>
      </c>
      <c r="G37" s="7">
        <v>8</v>
      </c>
      <c r="H37" s="7">
        <f>SUM('на 01.09.2017'!H37)</f>
        <v>10</v>
      </c>
      <c r="I37" s="22">
        <f t="shared" si="0"/>
        <v>177.9</v>
      </c>
      <c r="J37" s="8">
        <f>SUM('на 01.09.2017'!J37)</f>
        <v>177.9</v>
      </c>
      <c r="K37" s="22">
        <v>0</v>
      </c>
      <c r="L37" s="5" t="s">
        <v>251</v>
      </c>
      <c r="M37" s="82"/>
      <c r="O37" s="59"/>
      <c r="P37" s="48"/>
    </row>
    <row r="38" spans="1:16" ht="12" customHeight="1">
      <c r="A38" s="7">
        <v>31</v>
      </c>
      <c r="B38" s="7" t="s">
        <v>80</v>
      </c>
      <c r="C38" s="7" t="s">
        <v>51</v>
      </c>
      <c r="D38" s="7">
        <v>1</v>
      </c>
      <c r="E38" s="7">
        <v>0</v>
      </c>
      <c r="F38" s="7">
        <v>4</v>
      </c>
      <c r="G38" s="7">
        <v>6</v>
      </c>
      <c r="H38" s="7">
        <f>SUM('на 01.09.2017'!H38)</f>
        <v>4</v>
      </c>
      <c r="I38" s="22">
        <f t="shared" si="0"/>
        <v>133</v>
      </c>
      <c r="J38" s="8">
        <f>SUM('на 01.09.2017'!J38)</f>
        <v>133</v>
      </c>
      <c r="K38" s="22">
        <v>0</v>
      </c>
      <c r="L38" s="5" t="s">
        <v>251</v>
      </c>
      <c r="M38" s="82"/>
      <c r="O38" s="59"/>
      <c r="P38" s="48"/>
    </row>
    <row r="39" spans="1:16" ht="12" customHeight="1">
      <c r="A39" s="7">
        <v>32</v>
      </c>
      <c r="B39" s="7" t="s">
        <v>81</v>
      </c>
      <c r="C39" s="7">
        <v>1930</v>
      </c>
      <c r="D39" s="7">
        <v>3</v>
      </c>
      <c r="E39" s="7">
        <v>2</v>
      </c>
      <c r="F39" s="7">
        <v>18</v>
      </c>
      <c r="G39" s="7">
        <v>30</v>
      </c>
      <c r="H39" s="7">
        <f>SUM('на 01.09.2017'!H39)</f>
        <v>35</v>
      </c>
      <c r="I39" s="22">
        <f t="shared" si="0"/>
        <v>712.6</v>
      </c>
      <c r="J39" s="8">
        <f>SUM('на 01.09.2017'!J39)</f>
        <v>712.6</v>
      </c>
      <c r="K39" s="22">
        <v>0</v>
      </c>
      <c r="L39" s="5" t="s">
        <v>251</v>
      </c>
      <c r="M39" s="82"/>
      <c r="O39" s="59"/>
      <c r="P39" s="48"/>
    </row>
    <row r="40" spans="1:16" ht="12" customHeight="1">
      <c r="A40" s="7">
        <v>33</v>
      </c>
      <c r="B40" s="7" t="s">
        <v>220</v>
      </c>
      <c r="C40" s="7">
        <v>1882</v>
      </c>
      <c r="D40" s="7">
        <v>3</v>
      </c>
      <c r="E40" s="7">
        <v>4</v>
      </c>
      <c r="F40" s="7">
        <v>24</v>
      </c>
      <c r="G40" s="7">
        <v>52</v>
      </c>
      <c r="H40" s="7">
        <f>SUM('на 01.09.2017'!H40)</f>
        <v>80</v>
      </c>
      <c r="I40" s="22">
        <f t="shared" si="0"/>
        <v>3661.4</v>
      </c>
      <c r="J40" s="8">
        <f>SUM('на 01.09.2017'!J40)</f>
        <v>1931.7</v>
      </c>
      <c r="K40" s="22">
        <f>SUM('на 01.09.2017'!K40)</f>
        <v>1729.7</v>
      </c>
      <c r="L40" s="5" t="s">
        <v>251</v>
      </c>
      <c r="M40" s="82"/>
      <c r="O40" s="59"/>
      <c r="P40" s="48"/>
    </row>
    <row r="41" spans="1:16" ht="12" customHeight="1">
      <c r="A41" s="7">
        <v>34</v>
      </c>
      <c r="B41" s="7" t="s">
        <v>82</v>
      </c>
      <c r="C41" s="7">
        <v>1956</v>
      </c>
      <c r="D41" s="7">
        <v>2</v>
      </c>
      <c r="E41" s="7">
        <v>2</v>
      </c>
      <c r="F41" s="7">
        <v>8</v>
      </c>
      <c r="G41" s="7">
        <v>28</v>
      </c>
      <c r="H41" s="7">
        <f>SUM('на 01.09.2017'!H41)</f>
        <v>21</v>
      </c>
      <c r="I41" s="22">
        <f t="shared" si="0"/>
        <v>568.9</v>
      </c>
      <c r="J41" s="8">
        <f>SUM('на 01.09.2017'!J41)</f>
        <v>568.9</v>
      </c>
      <c r="K41" s="22">
        <v>0</v>
      </c>
      <c r="L41" s="5" t="s">
        <v>251</v>
      </c>
      <c r="M41" s="82"/>
      <c r="O41" s="59"/>
      <c r="P41" s="48"/>
    </row>
    <row r="42" spans="1:16" ht="12" customHeight="1">
      <c r="A42" s="7">
        <v>35</v>
      </c>
      <c r="B42" s="7" t="s">
        <v>83</v>
      </c>
      <c r="C42" s="7" t="s">
        <v>51</v>
      </c>
      <c r="D42" s="7">
        <v>2</v>
      </c>
      <c r="E42" s="7">
        <v>2</v>
      </c>
      <c r="F42" s="7">
        <v>12</v>
      </c>
      <c r="G42" s="7">
        <v>20</v>
      </c>
      <c r="H42" s="7">
        <f>SUM('на 01.09.2017'!H42)</f>
        <v>21</v>
      </c>
      <c r="I42" s="22">
        <f t="shared" si="0"/>
        <v>430.7</v>
      </c>
      <c r="J42" s="8">
        <f>SUM('на 01.09.2017'!J42)</f>
        <v>430.7</v>
      </c>
      <c r="K42" s="22">
        <v>0</v>
      </c>
      <c r="L42" s="5" t="s">
        <v>251</v>
      </c>
      <c r="M42" s="82"/>
      <c r="O42" s="59"/>
      <c r="P42" s="48"/>
    </row>
    <row r="43" spans="1:16" ht="12" customHeight="1">
      <c r="A43" s="7">
        <v>36</v>
      </c>
      <c r="B43" s="7" t="s">
        <v>84</v>
      </c>
      <c r="C43" s="7" t="s">
        <v>51</v>
      </c>
      <c r="D43" s="7">
        <v>2</v>
      </c>
      <c r="E43" s="7">
        <v>1</v>
      </c>
      <c r="F43" s="7">
        <v>4</v>
      </c>
      <c r="G43" s="7">
        <v>8</v>
      </c>
      <c r="H43" s="7">
        <f>SUM('на 01.09.2017'!H43)</f>
        <v>12</v>
      </c>
      <c r="I43" s="22">
        <f t="shared" si="0"/>
        <v>216.49</v>
      </c>
      <c r="J43" s="8">
        <f>SUM('на 01.09.2017'!J43)</f>
        <v>216.49</v>
      </c>
      <c r="K43" s="22">
        <v>0</v>
      </c>
      <c r="L43" s="5" t="s">
        <v>251</v>
      </c>
      <c r="M43" s="82"/>
      <c r="O43" s="59"/>
      <c r="P43" s="48"/>
    </row>
    <row r="44" spans="1:16" ht="12" customHeight="1">
      <c r="A44" s="7">
        <v>37</v>
      </c>
      <c r="B44" s="7" t="s">
        <v>85</v>
      </c>
      <c r="C44" s="7">
        <v>1932</v>
      </c>
      <c r="D44" s="7">
        <v>2</v>
      </c>
      <c r="E44" s="7">
        <v>2</v>
      </c>
      <c r="F44" s="7">
        <v>12</v>
      </c>
      <c r="G44" s="7">
        <v>20</v>
      </c>
      <c r="H44" s="7">
        <f>SUM('на 01.09.2017'!H44)</f>
        <v>26</v>
      </c>
      <c r="I44" s="22">
        <f t="shared" si="0"/>
        <v>439.97</v>
      </c>
      <c r="J44" s="8">
        <f>SUM('на 01.09.2017'!J44)</f>
        <v>439.97</v>
      </c>
      <c r="K44" s="22">
        <v>0</v>
      </c>
      <c r="L44" s="5" t="s">
        <v>251</v>
      </c>
      <c r="M44" s="82"/>
      <c r="O44" s="59"/>
      <c r="P44" s="48"/>
    </row>
    <row r="45" spans="1:16" ht="12" customHeight="1">
      <c r="A45" s="7">
        <v>38</v>
      </c>
      <c r="B45" s="7" t="s">
        <v>86</v>
      </c>
      <c r="C45" s="7" t="s">
        <v>51</v>
      </c>
      <c r="D45" s="7">
        <v>2</v>
      </c>
      <c r="E45" s="7">
        <v>2</v>
      </c>
      <c r="F45" s="7">
        <v>4</v>
      </c>
      <c r="G45" s="7">
        <v>9</v>
      </c>
      <c r="H45" s="7">
        <f>SUM('на 01.09.2017'!H45)</f>
        <v>5</v>
      </c>
      <c r="I45" s="22">
        <f t="shared" si="0"/>
        <v>247.9</v>
      </c>
      <c r="J45" s="8">
        <f>SUM('на 01.09.2017'!J45)</f>
        <v>247.9</v>
      </c>
      <c r="K45" s="22">
        <v>0</v>
      </c>
      <c r="L45" s="5" t="s">
        <v>251</v>
      </c>
      <c r="M45" s="82"/>
      <c r="O45" s="59"/>
      <c r="P45" s="48"/>
    </row>
    <row r="46" spans="1:16" ht="12" customHeight="1">
      <c r="A46" s="7">
        <v>39</v>
      </c>
      <c r="B46" s="7" t="s">
        <v>87</v>
      </c>
      <c r="C46" s="7">
        <v>1932</v>
      </c>
      <c r="D46" s="7">
        <v>2</v>
      </c>
      <c r="E46" s="7">
        <v>1</v>
      </c>
      <c r="F46" s="7">
        <v>12</v>
      </c>
      <c r="G46" s="7">
        <v>20</v>
      </c>
      <c r="H46" s="7">
        <f>SUM('на 01.09.2017'!H46)</f>
        <v>22</v>
      </c>
      <c r="I46" s="22">
        <f t="shared" si="0"/>
        <v>426.6</v>
      </c>
      <c r="J46" s="8">
        <f>SUM('на 01.09.2017'!J46)</f>
        <v>426.6</v>
      </c>
      <c r="K46" s="22">
        <v>0</v>
      </c>
      <c r="L46" s="5" t="s">
        <v>251</v>
      </c>
      <c r="M46" s="82"/>
      <c r="O46" s="59"/>
      <c r="P46" s="48"/>
    </row>
    <row r="47" spans="1:16" ht="12" customHeight="1">
      <c r="A47" s="7">
        <v>40</v>
      </c>
      <c r="B47" s="7" t="s">
        <v>88</v>
      </c>
      <c r="C47" s="7" t="s">
        <v>51</v>
      </c>
      <c r="D47" s="7">
        <v>3</v>
      </c>
      <c r="E47" s="7">
        <v>2</v>
      </c>
      <c r="F47" s="7">
        <v>26</v>
      </c>
      <c r="G47" s="7">
        <v>31</v>
      </c>
      <c r="H47" s="7">
        <f>SUM('на 01.09.2017'!H47)</f>
        <v>47</v>
      </c>
      <c r="I47" s="22">
        <f t="shared" si="0"/>
        <v>799.62</v>
      </c>
      <c r="J47" s="8">
        <f>SUM('на 01.09.2017'!J47)</f>
        <v>799.62</v>
      </c>
      <c r="K47" s="22">
        <v>0</v>
      </c>
      <c r="L47" s="5" t="s">
        <v>251</v>
      </c>
      <c r="M47" s="82"/>
      <c r="O47" s="59"/>
      <c r="P47" s="48"/>
    </row>
    <row r="48" spans="1:16" ht="12" customHeight="1">
      <c r="A48" s="7">
        <v>41</v>
      </c>
      <c r="B48" s="7" t="s">
        <v>89</v>
      </c>
      <c r="C48" s="7">
        <v>1935</v>
      </c>
      <c r="D48" s="7">
        <v>2</v>
      </c>
      <c r="E48" s="7">
        <v>2</v>
      </c>
      <c r="F48" s="7">
        <v>12</v>
      </c>
      <c r="G48" s="7">
        <v>20</v>
      </c>
      <c r="H48" s="7">
        <f>SUM('на 01.09.2017'!H48)</f>
        <v>29</v>
      </c>
      <c r="I48" s="22">
        <f t="shared" si="0"/>
        <v>432.5</v>
      </c>
      <c r="J48" s="8">
        <f>SUM('на 01.09.2017'!J48)</f>
        <v>432.5</v>
      </c>
      <c r="K48" s="22">
        <v>0</v>
      </c>
      <c r="L48" s="5" t="s">
        <v>251</v>
      </c>
      <c r="M48" s="82"/>
      <c r="O48" s="59"/>
      <c r="P48" s="48"/>
    </row>
    <row r="49" spans="1:16" ht="12" customHeight="1">
      <c r="A49" s="7">
        <v>42</v>
      </c>
      <c r="B49" s="7" t="s">
        <v>90</v>
      </c>
      <c r="C49" s="7">
        <v>1883</v>
      </c>
      <c r="D49" s="7">
        <v>2</v>
      </c>
      <c r="E49" s="7">
        <v>2</v>
      </c>
      <c r="F49" s="7">
        <v>10</v>
      </c>
      <c r="G49" s="7">
        <v>19</v>
      </c>
      <c r="H49" s="7">
        <f>SUM('на 01.09.2017'!H49)</f>
        <v>25</v>
      </c>
      <c r="I49" s="22">
        <f t="shared" si="0"/>
        <v>423.3</v>
      </c>
      <c r="J49" s="8">
        <f>SUM('на 01.09.2017'!J49)</f>
        <v>423.3</v>
      </c>
      <c r="K49" s="22">
        <v>0</v>
      </c>
      <c r="L49" s="5" t="s">
        <v>251</v>
      </c>
      <c r="M49" s="82"/>
      <c r="O49" s="59"/>
      <c r="P49" s="48"/>
    </row>
    <row r="50" spans="1:16" ht="12" customHeight="1">
      <c r="A50" s="7">
        <v>43</v>
      </c>
      <c r="B50" s="7" t="s">
        <v>91</v>
      </c>
      <c r="C50" s="7" t="s">
        <v>51</v>
      </c>
      <c r="D50" s="7">
        <v>2</v>
      </c>
      <c r="E50" s="7">
        <v>2</v>
      </c>
      <c r="F50" s="7">
        <v>12</v>
      </c>
      <c r="G50" s="7">
        <v>20</v>
      </c>
      <c r="H50" s="7">
        <f>SUM('на 01.09.2017'!H50)</f>
        <v>27</v>
      </c>
      <c r="I50" s="22">
        <f t="shared" si="0"/>
        <v>429.1</v>
      </c>
      <c r="J50" s="8">
        <f>SUM('на 01.09.2017'!J50)</f>
        <v>429.1</v>
      </c>
      <c r="K50" s="22">
        <v>0</v>
      </c>
      <c r="L50" s="5" t="s">
        <v>251</v>
      </c>
      <c r="M50" s="82"/>
      <c r="O50" s="59"/>
      <c r="P50" s="48"/>
    </row>
    <row r="51" spans="1:16" ht="12" customHeight="1">
      <c r="A51" s="7">
        <v>44</v>
      </c>
      <c r="B51" s="7" t="s">
        <v>92</v>
      </c>
      <c r="C51" s="7">
        <v>1934</v>
      </c>
      <c r="D51" s="7">
        <v>2</v>
      </c>
      <c r="E51" s="7">
        <v>2</v>
      </c>
      <c r="F51" s="7">
        <v>12</v>
      </c>
      <c r="G51" s="7">
        <v>20</v>
      </c>
      <c r="H51" s="7">
        <f>SUM('на 01.09.2017'!H51)</f>
        <v>22</v>
      </c>
      <c r="I51" s="22">
        <f t="shared" si="0"/>
        <v>425</v>
      </c>
      <c r="J51" s="8">
        <f>SUM('на 01.09.2017'!J51)</f>
        <v>425</v>
      </c>
      <c r="K51" s="22">
        <v>0</v>
      </c>
      <c r="L51" s="5" t="s">
        <v>251</v>
      </c>
      <c r="M51" s="82"/>
      <c r="O51" s="59"/>
      <c r="P51" s="48"/>
    </row>
    <row r="52" spans="1:16" ht="12" customHeight="1">
      <c r="A52" s="7">
        <v>45</v>
      </c>
      <c r="B52" s="7" t="s">
        <v>93</v>
      </c>
      <c r="C52" s="7">
        <v>1950</v>
      </c>
      <c r="D52" s="7">
        <v>2</v>
      </c>
      <c r="E52" s="7">
        <v>2</v>
      </c>
      <c r="F52" s="7">
        <v>12</v>
      </c>
      <c r="G52" s="7">
        <v>20</v>
      </c>
      <c r="H52" s="7">
        <f>SUM('на 01.09.2017'!H52)</f>
        <v>19</v>
      </c>
      <c r="I52" s="22">
        <f t="shared" si="0"/>
        <v>429.1</v>
      </c>
      <c r="J52" s="8">
        <f>SUM('на 01.09.2017'!J52)</f>
        <v>429.1</v>
      </c>
      <c r="K52" s="22">
        <v>0</v>
      </c>
      <c r="L52" s="5" t="s">
        <v>251</v>
      </c>
      <c r="M52" s="82"/>
      <c r="O52" s="59"/>
      <c r="P52" s="48"/>
    </row>
    <row r="53" spans="1:16" ht="12" customHeight="1">
      <c r="A53" s="7">
        <v>46</v>
      </c>
      <c r="B53" s="7" t="s">
        <v>94</v>
      </c>
      <c r="C53" s="7" t="s">
        <v>51</v>
      </c>
      <c r="D53" s="7">
        <v>2</v>
      </c>
      <c r="E53" s="7">
        <v>0</v>
      </c>
      <c r="F53" s="7">
        <v>12</v>
      </c>
      <c r="G53" s="7">
        <v>20</v>
      </c>
      <c r="H53" s="7">
        <f>SUM('на 01.09.2017'!H53)</f>
        <v>20</v>
      </c>
      <c r="I53" s="22">
        <f t="shared" si="0"/>
        <v>436.3</v>
      </c>
      <c r="J53" s="8">
        <f>SUM('на 01.09.2017'!J53)</f>
        <v>436.3</v>
      </c>
      <c r="K53" s="22">
        <v>0</v>
      </c>
      <c r="L53" s="5" t="s">
        <v>251</v>
      </c>
      <c r="M53" s="82"/>
      <c r="O53" s="59"/>
      <c r="P53" s="48"/>
    </row>
    <row r="54" spans="1:16" ht="12" customHeight="1">
      <c r="A54" s="7">
        <v>47</v>
      </c>
      <c r="B54" s="7" t="s">
        <v>95</v>
      </c>
      <c r="C54" s="7">
        <v>1962</v>
      </c>
      <c r="D54" s="7">
        <v>2</v>
      </c>
      <c r="E54" s="7">
        <v>1</v>
      </c>
      <c r="F54" s="7">
        <v>8</v>
      </c>
      <c r="G54" s="7">
        <v>9</v>
      </c>
      <c r="H54" s="7">
        <f>SUM('на 01.09.2017'!H54)</f>
        <v>12</v>
      </c>
      <c r="I54" s="22">
        <f t="shared" si="0"/>
        <v>224</v>
      </c>
      <c r="J54" s="8">
        <f>SUM('на 01.09.2017'!J54)</f>
        <v>224</v>
      </c>
      <c r="K54" s="22">
        <v>0</v>
      </c>
      <c r="L54" s="5" t="s">
        <v>251</v>
      </c>
      <c r="M54" s="82"/>
      <c r="O54" s="59"/>
      <c r="P54" s="48"/>
    </row>
    <row r="55" spans="1:16" ht="12" customHeight="1">
      <c r="A55" s="7">
        <v>48</v>
      </c>
      <c r="B55" s="7" t="s">
        <v>96</v>
      </c>
      <c r="C55" s="7">
        <v>1959</v>
      </c>
      <c r="D55" s="7">
        <v>2</v>
      </c>
      <c r="E55" s="7">
        <v>2</v>
      </c>
      <c r="F55" s="7">
        <v>16</v>
      </c>
      <c r="G55" s="7">
        <v>24</v>
      </c>
      <c r="H55" s="7">
        <f>SUM('на 01.09.2017'!H55)</f>
        <v>25</v>
      </c>
      <c r="I55" s="22">
        <f t="shared" si="0"/>
        <v>562</v>
      </c>
      <c r="J55" s="8">
        <f>SUM('на 01.09.2017'!J55)</f>
        <v>562</v>
      </c>
      <c r="K55" s="22">
        <v>0</v>
      </c>
      <c r="L55" s="5" t="s">
        <v>251</v>
      </c>
      <c r="M55" s="82"/>
      <c r="O55" s="59"/>
      <c r="P55" s="48"/>
    </row>
    <row r="56" spans="1:16" ht="12" customHeight="1">
      <c r="A56" s="7">
        <v>49</v>
      </c>
      <c r="B56" s="7" t="s">
        <v>97</v>
      </c>
      <c r="C56" s="7">
        <v>1960</v>
      </c>
      <c r="D56" s="7">
        <v>2</v>
      </c>
      <c r="E56" s="7">
        <v>2</v>
      </c>
      <c r="F56" s="7">
        <v>16</v>
      </c>
      <c r="G56" s="7">
        <v>24</v>
      </c>
      <c r="H56" s="7">
        <f>SUM('на 01.09.2017'!H56)</f>
        <v>26</v>
      </c>
      <c r="I56" s="22">
        <f t="shared" si="0"/>
        <v>571.2</v>
      </c>
      <c r="J56" s="8">
        <f>SUM('на 01.09.2017'!J56)</f>
        <v>571.2</v>
      </c>
      <c r="K56" s="22">
        <v>0</v>
      </c>
      <c r="L56" s="5" t="s">
        <v>251</v>
      </c>
      <c r="M56" s="82"/>
      <c r="O56" s="59"/>
      <c r="P56" s="48"/>
    </row>
    <row r="57" spans="1:16" ht="12" customHeight="1">
      <c r="A57" s="7">
        <v>50</v>
      </c>
      <c r="B57" s="7" t="s">
        <v>98</v>
      </c>
      <c r="C57" s="7">
        <v>1959</v>
      </c>
      <c r="D57" s="7">
        <v>2</v>
      </c>
      <c r="E57" s="13">
        <v>7</v>
      </c>
      <c r="F57" s="7">
        <v>16</v>
      </c>
      <c r="G57" s="12">
        <v>24</v>
      </c>
      <c r="H57" s="7">
        <f>SUM('на 01.09.2017'!H57)</f>
        <v>34</v>
      </c>
      <c r="I57" s="22">
        <f t="shared" si="0"/>
        <v>559.9</v>
      </c>
      <c r="J57" s="8">
        <f>SUM('на 01.09.2017'!J57)</f>
        <v>559.9</v>
      </c>
      <c r="K57" s="22">
        <v>0</v>
      </c>
      <c r="L57" s="5" t="s">
        <v>251</v>
      </c>
      <c r="M57" s="82"/>
      <c r="O57" s="59"/>
      <c r="P57" s="48"/>
    </row>
    <row r="58" spans="1:16" ht="12" customHeight="1">
      <c r="A58" s="7">
        <v>51</v>
      </c>
      <c r="B58" s="7" t="s">
        <v>99</v>
      </c>
      <c r="C58" s="7">
        <v>1960</v>
      </c>
      <c r="D58" s="7">
        <v>2</v>
      </c>
      <c r="E58" s="7">
        <v>2</v>
      </c>
      <c r="F58" s="7">
        <v>16</v>
      </c>
      <c r="G58" s="12">
        <v>24</v>
      </c>
      <c r="H58" s="7">
        <f>SUM('на 01.09.2017'!H58)</f>
        <v>22</v>
      </c>
      <c r="I58" s="22">
        <f t="shared" si="0"/>
        <v>561.1</v>
      </c>
      <c r="J58" s="8">
        <f>SUM('на 01.09.2017'!J58)</f>
        <v>561.1</v>
      </c>
      <c r="K58" s="22">
        <v>0</v>
      </c>
      <c r="L58" s="5" t="s">
        <v>251</v>
      </c>
      <c r="M58" s="82"/>
      <c r="O58" s="59"/>
      <c r="P58" s="48"/>
    </row>
    <row r="59" spans="1:16" ht="12" customHeight="1">
      <c r="A59" s="7">
        <v>52</v>
      </c>
      <c r="B59" s="7" t="s">
        <v>100</v>
      </c>
      <c r="C59" s="7">
        <v>1958</v>
      </c>
      <c r="D59" s="7">
        <v>2</v>
      </c>
      <c r="E59" s="7">
        <v>2</v>
      </c>
      <c r="F59" s="7">
        <v>16</v>
      </c>
      <c r="G59" s="7">
        <v>24</v>
      </c>
      <c r="H59" s="7">
        <f>SUM('на 01.09.2017'!H59)</f>
        <v>21</v>
      </c>
      <c r="I59" s="22">
        <f t="shared" si="0"/>
        <v>556.9</v>
      </c>
      <c r="J59" s="8">
        <f>SUM('на 01.09.2017'!J59)</f>
        <v>556.9</v>
      </c>
      <c r="K59" s="22">
        <v>0</v>
      </c>
      <c r="L59" s="5" t="s">
        <v>251</v>
      </c>
      <c r="M59" s="82" t="s">
        <v>305</v>
      </c>
      <c r="O59" s="59"/>
      <c r="P59" s="48"/>
    </row>
    <row r="60" spans="1:16" ht="12" customHeight="1">
      <c r="A60" s="7">
        <v>53</v>
      </c>
      <c r="B60" s="7" t="s">
        <v>101</v>
      </c>
      <c r="C60" s="7">
        <v>1959</v>
      </c>
      <c r="D60" s="7">
        <v>2</v>
      </c>
      <c r="E60" s="7">
        <v>1</v>
      </c>
      <c r="F60" s="12">
        <v>8</v>
      </c>
      <c r="G60" s="7">
        <v>12</v>
      </c>
      <c r="H60" s="7">
        <f>SUM('на 01.09.2017'!H60)</f>
        <v>15</v>
      </c>
      <c r="I60" s="22">
        <f t="shared" si="0"/>
        <v>274.3</v>
      </c>
      <c r="J60" s="8">
        <f>SUM('на 01.09.2017'!J60)</f>
        <v>274.3</v>
      </c>
      <c r="K60" s="22">
        <v>0</v>
      </c>
      <c r="L60" s="5" t="s">
        <v>251</v>
      </c>
      <c r="M60" s="82"/>
      <c r="O60" s="59"/>
      <c r="P60" s="48"/>
    </row>
    <row r="61" spans="1:16" ht="12" customHeight="1">
      <c r="A61" s="7">
        <v>54</v>
      </c>
      <c r="B61" s="7" t="s">
        <v>102</v>
      </c>
      <c r="C61" s="7">
        <v>1958</v>
      </c>
      <c r="D61" s="7">
        <v>2</v>
      </c>
      <c r="E61" s="7">
        <v>2</v>
      </c>
      <c r="F61" s="12">
        <v>16</v>
      </c>
      <c r="G61" s="7">
        <v>24</v>
      </c>
      <c r="H61" s="7">
        <f>SUM('на 01.09.2017'!H61)</f>
        <v>25</v>
      </c>
      <c r="I61" s="22">
        <f t="shared" si="0"/>
        <v>555.9</v>
      </c>
      <c r="J61" s="8">
        <f>SUM('на 01.09.2017'!J61)</f>
        <v>555.9</v>
      </c>
      <c r="K61" s="22">
        <v>0</v>
      </c>
      <c r="L61" s="5" t="s">
        <v>251</v>
      </c>
      <c r="M61" s="82"/>
      <c r="O61" s="59"/>
      <c r="P61" s="48"/>
    </row>
    <row r="62" spans="1:16" ht="12" customHeight="1">
      <c r="A62" s="7">
        <v>55</v>
      </c>
      <c r="B62" s="7" t="s">
        <v>216</v>
      </c>
      <c r="C62" s="7">
        <v>1960</v>
      </c>
      <c r="D62" s="7">
        <v>1</v>
      </c>
      <c r="E62" s="7">
        <v>0</v>
      </c>
      <c r="F62" s="12">
        <v>4</v>
      </c>
      <c r="G62" s="7">
        <v>5</v>
      </c>
      <c r="H62" s="7">
        <f>SUM('на 01.09.2017'!H62)</f>
        <v>8</v>
      </c>
      <c r="I62" s="22">
        <f t="shared" si="0"/>
        <v>130</v>
      </c>
      <c r="J62" s="8">
        <f>SUM('на 01.09.2017'!J62)</f>
        <v>130</v>
      </c>
      <c r="K62" s="22">
        <v>0</v>
      </c>
      <c r="L62" s="5" t="s">
        <v>251</v>
      </c>
      <c r="M62" s="82"/>
      <c r="O62" s="59"/>
      <c r="P62" s="48"/>
    </row>
    <row r="63" spans="1:16" ht="12" customHeight="1">
      <c r="A63" s="7">
        <v>56</v>
      </c>
      <c r="B63" s="7" t="s">
        <v>103</v>
      </c>
      <c r="C63" s="7">
        <v>1963</v>
      </c>
      <c r="D63" s="7">
        <v>3</v>
      </c>
      <c r="E63" s="7">
        <v>3</v>
      </c>
      <c r="F63" s="7">
        <v>36</v>
      </c>
      <c r="G63" s="7">
        <v>69</v>
      </c>
      <c r="H63" s="7">
        <f>SUM('на 01.09.2017'!H63)</f>
        <v>64</v>
      </c>
      <c r="I63" s="22">
        <f t="shared" si="0"/>
        <v>1532.9</v>
      </c>
      <c r="J63" s="8">
        <f>SUM('на 01.09.2017'!J63)</f>
        <v>1532.9</v>
      </c>
      <c r="K63" s="22">
        <v>0</v>
      </c>
      <c r="L63" s="5" t="s">
        <v>251</v>
      </c>
      <c r="M63" s="82"/>
      <c r="O63" s="59"/>
      <c r="P63" s="48"/>
    </row>
    <row r="64" spans="1:16" ht="12" customHeight="1">
      <c r="A64" s="7">
        <v>57</v>
      </c>
      <c r="B64" s="7" t="s">
        <v>104</v>
      </c>
      <c r="C64" s="7">
        <v>1962</v>
      </c>
      <c r="D64" s="7">
        <v>3</v>
      </c>
      <c r="E64" s="7">
        <v>3</v>
      </c>
      <c r="F64" s="7">
        <v>36</v>
      </c>
      <c r="G64" s="7">
        <v>69</v>
      </c>
      <c r="H64" s="7">
        <f>SUM('на 01.09.2017'!H64)</f>
        <v>51</v>
      </c>
      <c r="I64" s="22">
        <f t="shared" si="0"/>
        <v>1545.7</v>
      </c>
      <c r="J64" s="8">
        <f>SUM('на 01.09.2017'!J64)</f>
        <v>1502.7</v>
      </c>
      <c r="K64" s="22">
        <f>SUM('на 01.09.2017'!K64)</f>
        <v>43</v>
      </c>
      <c r="L64" s="5" t="s">
        <v>251</v>
      </c>
      <c r="M64" s="82"/>
      <c r="O64" s="59"/>
      <c r="P64" s="48"/>
    </row>
    <row r="65" spans="1:16" ht="12" customHeight="1">
      <c r="A65" s="7">
        <v>58</v>
      </c>
      <c r="B65" s="7" t="s">
        <v>105</v>
      </c>
      <c r="C65" s="7">
        <v>1827</v>
      </c>
      <c r="D65" s="7">
        <v>1</v>
      </c>
      <c r="E65" s="7">
        <v>0</v>
      </c>
      <c r="F65" s="7">
        <v>3</v>
      </c>
      <c r="G65" s="7">
        <v>9</v>
      </c>
      <c r="H65" s="7">
        <f>SUM('на 01.09.2017'!H65)</f>
        <v>10</v>
      </c>
      <c r="I65" s="22">
        <f t="shared" si="0"/>
        <v>186.2</v>
      </c>
      <c r="J65" s="8">
        <f>SUM('на 01.09.2017'!J65)</f>
        <v>186.2</v>
      </c>
      <c r="K65" s="22">
        <v>0</v>
      </c>
      <c r="L65" s="5" t="s">
        <v>251</v>
      </c>
      <c r="M65" s="82"/>
      <c r="O65" s="59"/>
      <c r="P65" s="48"/>
    </row>
    <row r="66" spans="1:16" ht="12" customHeight="1">
      <c r="A66" s="5">
        <v>59</v>
      </c>
      <c r="B66" s="7" t="s">
        <v>106</v>
      </c>
      <c r="C66" s="7">
        <v>1968</v>
      </c>
      <c r="D66" s="12">
        <v>1</v>
      </c>
      <c r="E66" s="7">
        <v>0</v>
      </c>
      <c r="F66" s="7">
        <v>4</v>
      </c>
      <c r="G66" s="7">
        <v>8</v>
      </c>
      <c r="H66" s="7">
        <f>SUM('на 01.09.2017'!H66)</f>
        <v>10</v>
      </c>
      <c r="I66" s="22">
        <f t="shared" si="0"/>
        <v>180.7</v>
      </c>
      <c r="J66" s="8">
        <f>SUM('на 01.09.2017'!J66)</f>
        <v>180.7</v>
      </c>
      <c r="K66" s="22">
        <v>0</v>
      </c>
      <c r="L66" s="5" t="s">
        <v>251</v>
      </c>
      <c r="M66" s="82"/>
      <c r="O66" s="59"/>
      <c r="P66" s="48"/>
    </row>
    <row r="67" spans="1:16" ht="12" customHeight="1">
      <c r="A67" s="7">
        <v>60</v>
      </c>
      <c r="B67" s="7" t="s">
        <v>107</v>
      </c>
      <c r="C67" s="7" t="s">
        <v>51</v>
      </c>
      <c r="D67" s="7">
        <v>2</v>
      </c>
      <c r="E67" s="7">
        <v>1</v>
      </c>
      <c r="F67" s="7">
        <v>4</v>
      </c>
      <c r="G67" s="7">
        <v>8</v>
      </c>
      <c r="H67" s="7">
        <f>SUM('на 01.09.2017'!H67)</f>
        <v>7</v>
      </c>
      <c r="I67" s="22">
        <f t="shared" si="0"/>
        <v>213</v>
      </c>
      <c r="J67" s="8">
        <f>SUM('на 01.09.2017'!J67)</f>
        <v>213</v>
      </c>
      <c r="K67" s="22">
        <v>0</v>
      </c>
      <c r="L67" s="5" t="s">
        <v>251</v>
      </c>
      <c r="M67" s="82"/>
      <c r="O67" s="59"/>
      <c r="P67" s="48"/>
    </row>
    <row r="68" spans="1:16" ht="12" customHeight="1">
      <c r="A68" s="7">
        <v>61</v>
      </c>
      <c r="B68" s="7" t="s">
        <v>108</v>
      </c>
      <c r="C68" s="7" t="s">
        <v>51</v>
      </c>
      <c r="D68" s="7">
        <v>1</v>
      </c>
      <c r="E68" s="7">
        <v>2</v>
      </c>
      <c r="F68" s="7">
        <v>5</v>
      </c>
      <c r="G68" s="7">
        <v>6</v>
      </c>
      <c r="H68" s="7">
        <f>SUM('на 01.09.2017'!H68)</f>
        <v>13</v>
      </c>
      <c r="I68" s="22">
        <f t="shared" si="0"/>
        <v>151.6</v>
      </c>
      <c r="J68" s="8">
        <f>SUM('на 01.09.2017'!J68)</f>
        <v>151.6</v>
      </c>
      <c r="K68" s="22">
        <v>0</v>
      </c>
      <c r="L68" s="5" t="s">
        <v>251</v>
      </c>
      <c r="M68" s="82"/>
      <c r="O68" s="59"/>
      <c r="P68" s="48"/>
    </row>
    <row r="69" spans="1:16" ht="12" customHeight="1">
      <c r="A69" s="7">
        <v>62</v>
      </c>
      <c r="B69" s="7" t="s">
        <v>109</v>
      </c>
      <c r="C69" s="7">
        <v>1929</v>
      </c>
      <c r="D69" s="7">
        <v>2</v>
      </c>
      <c r="E69" s="7">
        <v>2</v>
      </c>
      <c r="F69" s="7">
        <v>8</v>
      </c>
      <c r="G69" s="7">
        <v>16</v>
      </c>
      <c r="H69" s="7">
        <f>SUM('на 01.09.2017'!H69)</f>
        <v>20</v>
      </c>
      <c r="I69" s="22">
        <f t="shared" si="0"/>
        <v>298.9</v>
      </c>
      <c r="J69" s="8">
        <f>SUM('на 01.09.2017'!J69)</f>
        <v>298.9</v>
      </c>
      <c r="K69" s="22">
        <v>0</v>
      </c>
      <c r="L69" s="5" t="s">
        <v>251</v>
      </c>
      <c r="M69" s="82"/>
      <c r="O69" s="59"/>
      <c r="P69" s="48"/>
    </row>
    <row r="70" spans="1:16" ht="12" customHeight="1">
      <c r="A70" s="7">
        <v>63</v>
      </c>
      <c r="B70" s="7" t="s">
        <v>110</v>
      </c>
      <c r="C70" s="7">
        <v>1929</v>
      </c>
      <c r="D70" s="7">
        <v>2</v>
      </c>
      <c r="E70" s="7">
        <v>2</v>
      </c>
      <c r="F70" s="7">
        <v>8</v>
      </c>
      <c r="G70" s="7">
        <v>16</v>
      </c>
      <c r="H70" s="7">
        <f>SUM('на 01.09.2017'!H70)</f>
        <v>7</v>
      </c>
      <c r="I70" s="22">
        <f t="shared" si="0"/>
        <v>301.5</v>
      </c>
      <c r="J70" s="8">
        <f>SUM('на 01.09.2017'!J70)</f>
        <v>301.5</v>
      </c>
      <c r="K70" s="22">
        <v>0</v>
      </c>
      <c r="L70" s="5" t="s">
        <v>251</v>
      </c>
      <c r="M70" s="82"/>
      <c r="O70" s="59"/>
      <c r="P70" s="48"/>
    </row>
    <row r="71" spans="1:16" ht="12" customHeight="1">
      <c r="A71" s="7">
        <v>64</v>
      </c>
      <c r="B71" s="7" t="s">
        <v>111</v>
      </c>
      <c r="C71" s="7">
        <v>1928</v>
      </c>
      <c r="D71" s="7">
        <v>2</v>
      </c>
      <c r="E71" s="7">
        <v>2</v>
      </c>
      <c r="F71" s="7">
        <v>8</v>
      </c>
      <c r="G71" s="7">
        <v>16</v>
      </c>
      <c r="H71" s="7">
        <f>SUM('на 01.09.2017'!H71)</f>
        <v>19</v>
      </c>
      <c r="I71" s="22">
        <f t="shared" si="0"/>
        <v>310.7</v>
      </c>
      <c r="J71" s="8">
        <f>SUM('на 01.09.2017'!J71)</f>
        <v>310.7</v>
      </c>
      <c r="K71" s="22">
        <v>0</v>
      </c>
      <c r="L71" s="5" t="s">
        <v>251</v>
      </c>
      <c r="M71" s="82"/>
      <c r="O71" s="59"/>
      <c r="P71" s="48"/>
    </row>
    <row r="72" spans="1:16" ht="12" customHeight="1">
      <c r="A72" s="7">
        <v>65</v>
      </c>
      <c r="B72" s="7" t="s">
        <v>112</v>
      </c>
      <c r="C72" s="7">
        <v>1928</v>
      </c>
      <c r="D72" s="7">
        <v>2</v>
      </c>
      <c r="E72" s="7">
        <v>2</v>
      </c>
      <c r="F72" s="7">
        <v>8</v>
      </c>
      <c r="G72" s="7">
        <v>16</v>
      </c>
      <c r="H72" s="7">
        <f>SUM('на 01.09.2017'!H72)</f>
        <v>21</v>
      </c>
      <c r="I72" s="22">
        <f t="shared" si="0"/>
        <v>313.6</v>
      </c>
      <c r="J72" s="8">
        <f>SUM('на 01.09.2017'!J72)</f>
        <v>313.6</v>
      </c>
      <c r="K72" s="22">
        <v>0</v>
      </c>
      <c r="L72" s="5" t="s">
        <v>251</v>
      </c>
      <c r="M72" s="82"/>
      <c r="O72" s="59"/>
      <c r="P72" s="48"/>
    </row>
    <row r="73" spans="1:16" ht="12" customHeight="1">
      <c r="A73" s="7">
        <v>66</v>
      </c>
      <c r="B73" s="7" t="s">
        <v>113</v>
      </c>
      <c r="C73" s="7">
        <v>1928</v>
      </c>
      <c r="D73" s="7">
        <v>2</v>
      </c>
      <c r="E73" s="7">
        <v>2</v>
      </c>
      <c r="F73" s="7">
        <v>8</v>
      </c>
      <c r="G73" s="7">
        <v>16</v>
      </c>
      <c r="H73" s="7">
        <f>SUM('на 01.09.2017'!H73)</f>
        <v>19</v>
      </c>
      <c r="I73" s="22">
        <f aca="true" t="shared" si="1" ref="I73:I137">SUM(J73:K73)</f>
        <v>316.1</v>
      </c>
      <c r="J73" s="8">
        <f>SUM('на 01.09.2017'!J73)</f>
        <v>316.1</v>
      </c>
      <c r="K73" s="22">
        <v>0</v>
      </c>
      <c r="L73" s="5" t="s">
        <v>251</v>
      </c>
      <c r="M73" s="82"/>
      <c r="O73" s="59"/>
      <c r="P73" s="48"/>
    </row>
    <row r="74" spans="1:16" ht="12" customHeight="1">
      <c r="A74" s="7">
        <v>67</v>
      </c>
      <c r="B74" s="7" t="s">
        <v>114</v>
      </c>
      <c r="C74" s="7">
        <v>1929</v>
      </c>
      <c r="D74" s="7">
        <v>2</v>
      </c>
      <c r="E74" s="7">
        <v>2</v>
      </c>
      <c r="F74" s="7">
        <v>8</v>
      </c>
      <c r="G74" s="7">
        <v>16</v>
      </c>
      <c r="H74" s="7">
        <f>SUM('на 01.09.2017'!H74)</f>
        <v>22</v>
      </c>
      <c r="I74" s="22">
        <f t="shared" si="1"/>
        <v>316.8</v>
      </c>
      <c r="J74" s="8">
        <f>SUM('на 01.09.2017'!J74)</f>
        <v>316.8</v>
      </c>
      <c r="K74" s="22">
        <v>0</v>
      </c>
      <c r="L74" s="5" t="s">
        <v>251</v>
      </c>
      <c r="M74" s="82"/>
      <c r="O74" s="59"/>
      <c r="P74" s="48"/>
    </row>
    <row r="75" spans="1:16" ht="12" customHeight="1">
      <c r="A75" s="7">
        <v>68</v>
      </c>
      <c r="B75" s="7" t="s">
        <v>115</v>
      </c>
      <c r="C75" s="7">
        <v>1930</v>
      </c>
      <c r="D75" s="7">
        <v>2</v>
      </c>
      <c r="E75" s="7">
        <v>2</v>
      </c>
      <c r="F75" s="7">
        <v>8</v>
      </c>
      <c r="G75" s="7">
        <v>16</v>
      </c>
      <c r="H75" s="7">
        <f>SUM('на 01.09.2017'!H75)</f>
        <v>16</v>
      </c>
      <c r="I75" s="22">
        <f t="shared" si="1"/>
        <v>319.7</v>
      </c>
      <c r="J75" s="8">
        <f>SUM('на 01.09.2017'!J75)</f>
        <v>319.7</v>
      </c>
      <c r="K75" s="22">
        <v>0</v>
      </c>
      <c r="L75" s="5" t="s">
        <v>251</v>
      </c>
      <c r="M75" s="82"/>
      <c r="O75" s="59"/>
      <c r="P75" s="48"/>
    </row>
    <row r="76" spans="1:16" ht="12" customHeight="1">
      <c r="A76" s="7">
        <v>69</v>
      </c>
      <c r="B76" s="7" t="s">
        <v>116</v>
      </c>
      <c r="C76" s="7">
        <v>1929</v>
      </c>
      <c r="D76" s="7">
        <v>2</v>
      </c>
      <c r="E76" s="7">
        <v>2</v>
      </c>
      <c r="F76" s="7">
        <v>8</v>
      </c>
      <c r="G76" s="7">
        <v>16</v>
      </c>
      <c r="H76" s="7">
        <f>SUM('на 01.09.2017'!H76)</f>
        <v>20</v>
      </c>
      <c r="I76" s="22">
        <f t="shared" si="1"/>
        <v>331.1</v>
      </c>
      <c r="J76" s="8">
        <f>SUM('на 01.09.2017'!J76)</f>
        <v>331.1</v>
      </c>
      <c r="K76" s="22">
        <v>0</v>
      </c>
      <c r="L76" s="5" t="s">
        <v>251</v>
      </c>
      <c r="M76" s="82"/>
      <c r="O76" s="59"/>
      <c r="P76" s="48"/>
    </row>
    <row r="77" spans="1:16" ht="12" customHeight="1">
      <c r="A77" s="7">
        <v>70</v>
      </c>
      <c r="B77" s="7" t="s">
        <v>117</v>
      </c>
      <c r="C77" s="7">
        <v>1988</v>
      </c>
      <c r="D77" s="7">
        <v>5</v>
      </c>
      <c r="E77" s="7">
        <v>3</v>
      </c>
      <c r="F77" s="7">
        <v>60</v>
      </c>
      <c r="G77" s="7">
        <v>132</v>
      </c>
      <c r="H77" s="7">
        <f>SUM('на 01.09.2017'!H77)</f>
        <v>150</v>
      </c>
      <c r="I77" s="22">
        <f t="shared" si="1"/>
        <v>3258.1</v>
      </c>
      <c r="J77" s="8">
        <f>SUM('на 01.09.2017'!J77)</f>
        <v>3258.1</v>
      </c>
      <c r="K77" s="22">
        <v>0</v>
      </c>
      <c r="L77" s="35" t="s">
        <v>257</v>
      </c>
      <c r="M77" s="92" t="s">
        <v>294</v>
      </c>
      <c r="O77" s="59"/>
      <c r="P77" s="48"/>
    </row>
    <row r="78" spans="1:16" ht="12" customHeight="1">
      <c r="A78" s="7">
        <v>71</v>
      </c>
      <c r="B78" s="7" t="s">
        <v>118</v>
      </c>
      <c r="C78" s="7">
        <v>1988</v>
      </c>
      <c r="D78" s="7">
        <v>5</v>
      </c>
      <c r="E78" s="7">
        <v>2</v>
      </c>
      <c r="F78" s="7">
        <v>30</v>
      </c>
      <c r="G78" s="7">
        <v>60</v>
      </c>
      <c r="H78" s="7">
        <f>SUM('на 01.09.2017'!H78)</f>
        <v>65</v>
      </c>
      <c r="I78" s="22">
        <f t="shared" si="1"/>
        <v>1929.0700000000002</v>
      </c>
      <c r="J78" s="8">
        <f>SUM('на 01.09.2017'!J78)</f>
        <v>1379</v>
      </c>
      <c r="K78" s="22">
        <f>SUM('на 01.09.2017'!K78)</f>
        <v>550.07</v>
      </c>
      <c r="L78" s="5" t="s">
        <v>251</v>
      </c>
      <c r="M78" s="89"/>
      <c r="O78" s="59"/>
      <c r="P78" s="48"/>
    </row>
    <row r="79" spans="1:16" ht="12" customHeight="1">
      <c r="A79" s="7">
        <v>72</v>
      </c>
      <c r="B79" s="7" t="s">
        <v>119</v>
      </c>
      <c r="C79" s="7">
        <v>1955</v>
      </c>
      <c r="D79" s="7">
        <v>2</v>
      </c>
      <c r="E79" s="7">
        <v>3</v>
      </c>
      <c r="F79" s="7">
        <v>16</v>
      </c>
      <c r="G79" s="7">
        <v>38</v>
      </c>
      <c r="H79" s="7">
        <f>SUM('на 01.09.2017'!H79)</f>
        <v>26</v>
      </c>
      <c r="I79" s="22">
        <f t="shared" si="1"/>
        <v>753.5</v>
      </c>
      <c r="J79" s="8">
        <f>SUM('на 01.09.2017'!J79)</f>
        <v>572</v>
      </c>
      <c r="K79" s="22">
        <f>SUM('на 01.09.2017'!K79)</f>
        <v>181.5</v>
      </c>
      <c r="L79" s="35" t="s">
        <v>259</v>
      </c>
      <c r="M79" s="82" t="s">
        <v>306</v>
      </c>
      <c r="O79" s="59"/>
      <c r="P79" s="48"/>
    </row>
    <row r="80" spans="1:16" ht="12" customHeight="1">
      <c r="A80" s="7">
        <v>73</v>
      </c>
      <c r="B80" s="7" t="s">
        <v>120</v>
      </c>
      <c r="C80" s="7">
        <v>1955</v>
      </c>
      <c r="D80" s="7">
        <v>2</v>
      </c>
      <c r="E80" s="7">
        <v>2</v>
      </c>
      <c r="F80" s="7">
        <v>12</v>
      </c>
      <c r="G80" s="7">
        <v>24</v>
      </c>
      <c r="H80" s="7">
        <f>SUM('на 01.09.2017'!H80)</f>
        <v>24</v>
      </c>
      <c r="I80" s="22">
        <f t="shared" si="1"/>
        <v>572.7</v>
      </c>
      <c r="J80" s="8">
        <f>SUM('на 01.09.2017'!J80)</f>
        <v>512.1</v>
      </c>
      <c r="K80" s="22">
        <f>SUM('на 01.09.2017'!K80)</f>
        <v>60.6</v>
      </c>
      <c r="L80" s="5" t="s">
        <v>251</v>
      </c>
      <c r="M80" s="82"/>
      <c r="O80" s="59"/>
      <c r="P80" s="48"/>
    </row>
    <row r="81" spans="1:16" ht="12" customHeight="1">
      <c r="A81" s="7">
        <v>74</v>
      </c>
      <c r="B81" s="7" t="s">
        <v>121</v>
      </c>
      <c r="C81" s="7">
        <v>1956</v>
      </c>
      <c r="D81" s="7">
        <v>2</v>
      </c>
      <c r="E81" s="7">
        <v>3</v>
      </c>
      <c r="F81" s="7">
        <v>16</v>
      </c>
      <c r="G81" s="7">
        <v>36</v>
      </c>
      <c r="H81" s="7">
        <f>SUM('на 01.09.2017'!H81)</f>
        <v>34</v>
      </c>
      <c r="I81" s="22">
        <f t="shared" si="1"/>
        <v>781.9</v>
      </c>
      <c r="J81" s="8">
        <f>SUM('на 01.09.2017'!J81)</f>
        <v>781.9</v>
      </c>
      <c r="K81" s="22">
        <f>SUM('на 01.09.2017'!K81)</f>
        <v>0</v>
      </c>
      <c r="L81" s="5" t="s">
        <v>251</v>
      </c>
      <c r="M81" s="82"/>
      <c r="O81" s="59"/>
      <c r="P81" s="48"/>
    </row>
    <row r="82" spans="1:16" ht="12" customHeight="1">
      <c r="A82" s="7">
        <v>75</v>
      </c>
      <c r="B82" s="7" t="s">
        <v>122</v>
      </c>
      <c r="C82" s="7">
        <v>1956</v>
      </c>
      <c r="D82" s="7">
        <v>2</v>
      </c>
      <c r="E82" s="7">
        <v>2</v>
      </c>
      <c r="F82" s="7">
        <v>12</v>
      </c>
      <c r="G82" s="7">
        <v>32</v>
      </c>
      <c r="H82" s="7">
        <f>SUM('на 01.09.2017'!H82)</f>
        <v>29</v>
      </c>
      <c r="I82" s="22">
        <f t="shared" si="1"/>
        <v>559.5</v>
      </c>
      <c r="J82" s="8">
        <f>SUM('на 01.09.2017'!J82)</f>
        <v>559.5</v>
      </c>
      <c r="K82" s="22">
        <f>SUM('на 01.09.2017'!K82)</f>
        <v>0</v>
      </c>
      <c r="L82" s="5" t="s">
        <v>251</v>
      </c>
      <c r="M82" s="82"/>
      <c r="O82" s="59"/>
      <c r="P82" s="48"/>
    </row>
    <row r="83" spans="1:16" ht="12" customHeight="1">
      <c r="A83" s="7">
        <v>76</v>
      </c>
      <c r="B83" s="7" t="s">
        <v>123</v>
      </c>
      <c r="C83" s="7">
        <v>1957</v>
      </c>
      <c r="D83" s="7">
        <v>2</v>
      </c>
      <c r="E83" s="7">
        <v>3</v>
      </c>
      <c r="F83" s="7">
        <v>18</v>
      </c>
      <c r="G83" s="7">
        <v>67</v>
      </c>
      <c r="H83" s="7">
        <f>SUM('на 01.09.2017'!H83)</f>
        <v>30</v>
      </c>
      <c r="I83" s="22">
        <f t="shared" si="1"/>
        <v>997.8</v>
      </c>
      <c r="J83" s="8">
        <f>SUM('на 01.09.2017'!J83)</f>
        <v>826.5</v>
      </c>
      <c r="K83" s="22">
        <f>SUM('на 01.09.2017'!K83)</f>
        <v>171.3</v>
      </c>
      <c r="L83" s="5" t="s">
        <v>251</v>
      </c>
      <c r="M83" s="82"/>
      <c r="O83" s="59"/>
      <c r="P83" s="48"/>
    </row>
    <row r="84" spans="1:16" ht="12" customHeight="1">
      <c r="A84" s="7">
        <v>77</v>
      </c>
      <c r="B84" s="7" t="s">
        <v>124</v>
      </c>
      <c r="C84" s="7">
        <v>1959</v>
      </c>
      <c r="D84" s="7">
        <v>2</v>
      </c>
      <c r="E84" s="7">
        <v>1</v>
      </c>
      <c r="F84" s="7">
        <v>8</v>
      </c>
      <c r="G84" s="7">
        <v>12</v>
      </c>
      <c r="H84" s="7">
        <f>SUM('на 01.09.2017'!H84)</f>
        <v>6</v>
      </c>
      <c r="I84" s="22">
        <f t="shared" si="1"/>
        <v>276.3</v>
      </c>
      <c r="J84" s="8">
        <f>SUM('на 01.09.2017'!J84)</f>
        <v>239.1</v>
      </c>
      <c r="K84" s="22">
        <f>SUM('на 01.09.2017'!K84)</f>
        <v>37.2</v>
      </c>
      <c r="L84" s="5" t="s">
        <v>251</v>
      </c>
      <c r="M84" s="82"/>
      <c r="O84" s="59"/>
      <c r="P84" s="48"/>
    </row>
    <row r="85" spans="1:16" ht="12" customHeight="1">
      <c r="A85" s="7">
        <v>78</v>
      </c>
      <c r="B85" s="7" t="s">
        <v>300</v>
      </c>
      <c r="C85" s="7">
        <v>2016</v>
      </c>
      <c r="D85" s="7">
        <v>3</v>
      </c>
      <c r="E85" s="7"/>
      <c r="F85" s="7">
        <v>30</v>
      </c>
      <c r="G85" s="7"/>
      <c r="H85" s="7"/>
      <c r="I85" s="22">
        <v>1162.5</v>
      </c>
      <c r="J85" s="8">
        <v>1162.5</v>
      </c>
      <c r="K85" s="22">
        <f>SUM('на 01.09.2017'!K85)</f>
        <v>0</v>
      </c>
      <c r="L85" s="5"/>
      <c r="M85" s="82"/>
      <c r="O85" s="59"/>
      <c r="P85" s="48"/>
    </row>
    <row r="86" spans="1:16" ht="12" customHeight="1">
      <c r="A86" s="7">
        <v>79</v>
      </c>
      <c r="B86" s="7" t="s">
        <v>125</v>
      </c>
      <c r="C86" s="7">
        <v>1951</v>
      </c>
      <c r="D86" s="7">
        <v>2</v>
      </c>
      <c r="E86" s="7">
        <v>2</v>
      </c>
      <c r="F86" s="7">
        <v>16</v>
      </c>
      <c r="G86" s="7">
        <v>24</v>
      </c>
      <c r="H86" s="7">
        <f>SUM('на 01.09.2017'!H86)</f>
        <v>21</v>
      </c>
      <c r="I86" s="22">
        <f t="shared" si="1"/>
        <v>573.6</v>
      </c>
      <c r="J86" s="8">
        <f>SUM('на 01.09.2017'!J86)</f>
        <v>573.6</v>
      </c>
      <c r="K86" s="22">
        <f>SUM('на 01.09.2017'!K86)</f>
        <v>0</v>
      </c>
      <c r="L86" s="5" t="s">
        <v>251</v>
      </c>
      <c r="M86" s="82"/>
      <c r="O86" s="59"/>
      <c r="P86" s="48"/>
    </row>
    <row r="87" spans="1:16" ht="12" customHeight="1">
      <c r="A87" s="7">
        <v>80</v>
      </c>
      <c r="B87" s="7" t="s">
        <v>126</v>
      </c>
      <c r="C87" s="7">
        <v>1961</v>
      </c>
      <c r="D87" s="7">
        <v>2</v>
      </c>
      <c r="E87" s="7">
        <v>1</v>
      </c>
      <c r="F87" s="7">
        <v>8</v>
      </c>
      <c r="G87" s="7">
        <v>12</v>
      </c>
      <c r="H87" s="7">
        <f>SUM('на 01.09.2017'!H87)</f>
        <v>11</v>
      </c>
      <c r="I87" s="22">
        <f t="shared" si="1"/>
        <v>283.3</v>
      </c>
      <c r="J87" s="8">
        <f>SUM('на 01.09.2017'!J87)</f>
        <v>245.9</v>
      </c>
      <c r="K87" s="22">
        <f>SUM('на 01.09.2017'!K87)</f>
        <v>37.4</v>
      </c>
      <c r="L87" s="5" t="s">
        <v>251</v>
      </c>
      <c r="M87" s="82"/>
      <c r="O87" s="59"/>
      <c r="P87" s="48"/>
    </row>
    <row r="88" spans="1:16" ht="12" customHeight="1">
      <c r="A88" s="7">
        <v>81</v>
      </c>
      <c r="B88" s="7" t="s">
        <v>127</v>
      </c>
      <c r="C88" s="7">
        <v>1961</v>
      </c>
      <c r="D88" s="7">
        <v>2</v>
      </c>
      <c r="E88" s="7">
        <v>2</v>
      </c>
      <c r="F88" s="7">
        <v>16</v>
      </c>
      <c r="G88" s="7">
        <v>24</v>
      </c>
      <c r="H88" s="7">
        <f>SUM('на 01.09.2017'!H88)</f>
        <v>21</v>
      </c>
      <c r="I88" s="22">
        <f t="shared" si="1"/>
        <v>564.3</v>
      </c>
      <c r="J88" s="8">
        <f>SUM('на 01.09.2017'!J88)</f>
        <v>564.3</v>
      </c>
      <c r="K88" s="22">
        <f>SUM('на 01.09.2017'!K88)</f>
        <v>0</v>
      </c>
      <c r="L88" s="5" t="s">
        <v>251</v>
      </c>
      <c r="M88" s="82"/>
      <c r="O88" s="59"/>
      <c r="P88" s="48"/>
    </row>
    <row r="89" spans="1:16" ht="12" customHeight="1">
      <c r="A89" s="7">
        <v>82</v>
      </c>
      <c r="B89" s="7" t="s">
        <v>128</v>
      </c>
      <c r="C89" s="7">
        <v>1962</v>
      </c>
      <c r="D89" s="7">
        <v>3</v>
      </c>
      <c r="E89" s="7">
        <v>3</v>
      </c>
      <c r="F89" s="7">
        <v>34</v>
      </c>
      <c r="G89" s="7">
        <v>66</v>
      </c>
      <c r="H89" s="7">
        <f>SUM('на 01.09.2017'!H89)</f>
        <v>55</v>
      </c>
      <c r="I89" s="22">
        <f t="shared" si="1"/>
        <v>1502.75</v>
      </c>
      <c r="J89" s="8">
        <f>SUM('на 01.09.2017'!J89)</f>
        <v>1336.15</v>
      </c>
      <c r="K89" s="22">
        <f>SUM('на 01.09.2017'!K89)</f>
        <v>166.6</v>
      </c>
      <c r="L89" s="5" t="s">
        <v>251</v>
      </c>
      <c r="M89" s="82"/>
      <c r="O89" s="59"/>
      <c r="P89" s="48"/>
    </row>
    <row r="90" spans="1:16" ht="12" customHeight="1">
      <c r="A90" s="7">
        <v>83</v>
      </c>
      <c r="B90" s="7" t="s">
        <v>129</v>
      </c>
      <c r="C90" s="7">
        <v>1962</v>
      </c>
      <c r="D90" s="7">
        <v>3</v>
      </c>
      <c r="E90" s="7">
        <v>3</v>
      </c>
      <c r="F90" s="7">
        <v>36</v>
      </c>
      <c r="G90" s="7">
        <v>69</v>
      </c>
      <c r="H90" s="7">
        <f>SUM('на 01.09.2017'!H90)</f>
        <v>62</v>
      </c>
      <c r="I90" s="22">
        <f t="shared" si="1"/>
        <v>1527.7</v>
      </c>
      <c r="J90" s="8">
        <f>SUM('на 01.09.2017'!J90)</f>
        <v>1412</v>
      </c>
      <c r="K90" s="22">
        <f>SUM('на 01.09.2017'!K90)</f>
        <v>115.7</v>
      </c>
      <c r="L90" s="5" t="s">
        <v>251</v>
      </c>
      <c r="M90" s="82"/>
      <c r="O90" s="59"/>
      <c r="P90" s="48"/>
    </row>
    <row r="91" spans="1:16" ht="12" customHeight="1">
      <c r="A91" s="7">
        <v>84</v>
      </c>
      <c r="B91" s="7" t="s">
        <v>130</v>
      </c>
      <c r="C91" s="7" t="s">
        <v>51</v>
      </c>
      <c r="D91" s="7">
        <v>1</v>
      </c>
      <c r="E91" s="7">
        <v>0</v>
      </c>
      <c r="F91" s="7">
        <v>3</v>
      </c>
      <c r="G91" s="7">
        <v>5</v>
      </c>
      <c r="H91" s="7">
        <f>SUM('на 01.09.2017'!H91)</f>
        <v>6</v>
      </c>
      <c r="I91" s="22">
        <f t="shared" si="1"/>
        <v>83</v>
      </c>
      <c r="J91" s="8">
        <f>SUM('на 01.09.2017'!J91)</f>
        <v>83</v>
      </c>
      <c r="K91" s="22">
        <f>SUM('на 01.09.2017'!K91)</f>
        <v>0</v>
      </c>
      <c r="L91" s="5" t="s">
        <v>251</v>
      </c>
      <c r="M91" s="82"/>
      <c r="O91" s="59"/>
      <c r="P91" s="48"/>
    </row>
    <row r="92" spans="1:16" ht="12" customHeight="1">
      <c r="A92" s="7">
        <v>85</v>
      </c>
      <c r="B92" s="7" t="s">
        <v>131</v>
      </c>
      <c r="C92" s="7">
        <v>1978</v>
      </c>
      <c r="D92" s="7">
        <v>3</v>
      </c>
      <c r="E92" s="7">
        <v>3</v>
      </c>
      <c r="F92" s="7">
        <v>41</v>
      </c>
      <c r="G92" s="7">
        <v>55</v>
      </c>
      <c r="H92" s="7">
        <f>SUM('на 01.09.2017'!H92)</f>
        <v>58</v>
      </c>
      <c r="I92" s="22">
        <f t="shared" si="1"/>
        <v>1587.6999999999998</v>
      </c>
      <c r="J92" s="8">
        <f>SUM('на 01.09.2017'!J92)</f>
        <v>1552.1</v>
      </c>
      <c r="K92" s="22">
        <f>SUM('на 01.09.2017'!K92)</f>
        <v>35.6</v>
      </c>
      <c r="L92" s="5" t="s">
        <v>251</v>
      </c>
      <c r="M92" s="82"/>
      <c r="O92" s="59"/>
      <c r="P92" s="48"/>
    </row>
    <row r="93" spans="1:16" ht="12" customHeight="1">
      <c r="A93" s="7">
        <v>86</v>
      </c>
      <c r="B93" s="7" t="s">
        <v>132</v>
      </c>
      <c r="C93" s="7" t="s">
        <v>51</v>
      </c>
      <c r="D93" s="7">
        <v>1</v>
      </c>
      <c r="E93" s="7">
        <v>0</v>
      </c>
      <c r="F93" s="7">
        <v>3</v>
      </c>
      <c r="G93" s="7">
        <v>3</v>
      </c>
      <c r="H93" s="7">
        <f>SUM('на 01.09.2017'!H93)</f>
        <v>5</v>
      </c>
      <c r="I93" s="22">
        <f t="shared" si="1"/>
        <v>77</v>
      </c>
      <c r="J93" s="8">
        <f>SUM('на 01.09.2017'!J93)</f>
        <v>77</v>
      </c>
      <c r="K93" s="22">
        <f>SUM('на 01.09.2017'!K93)</f>
        <v>0</v>
      </c>
      <c r="L93" s="5" t="s">
        <v>251</v>
      </c>
      <c r="M93" s="82"/>
      <c r="O93" s="59"/>
      <c r="P93" s="48"/>
    </row>
    <row r="94" spans="1:16" ht="12" customHeight="1">
      <c r="A94" s="7">
        <v>87</v>
      </c>
      <c r="B94" s="7" t="s">
        <v>133</v>
      </c>
      <c r="C94" s="7">
        <v>1908</v>
      </c>
      <c r="D94" s="7">
        <v>2</v>
      </c>
      <c r="E94" s="7">
        <v>1</v>
      </c>
      <c r="F94" s="7">
        <v>6</v>
      </c>
      <c r="G94" s="7">
        <v>7</v>
      </c>
      <c r="H94" s="7">
        <f>SUM('на 01.09.2017'!H94)</f>
        <v>16</v>
      </c>
      <c r="I94" s="22">
        <f t="shared" si="1"/>
        <v>252.5</v>
      </c>
      <c r="J94" s="8">
        <f>SUM('на 01.09.2017'!J94)</f>
        <v>173.7</v>
      </c>
      <c r="K94" s="22">
        <f>SUM('на 01.09.2017'!K94)</f>
        <v>78.8</v>
      </c>
      <c r="L94" s="5" t="s">
        <v>251</v>
      </c>
      <c r="M94" s="82"/>
      <c r="O94" s="59"/>
      <c r="P94" s="48"/>
    </row>
    <row r="95" spans="1:16" ht="12" customHeight="1">
      <c r="A95" s="7">
        <v>88</v>
      </c>
      <c r="B95" s="7" t="s">
        <v>134</v>
      </c>
      <c r="C95" s="7" t="s">
        <v>51</v>
      </c>
      <c r="D95" s="7">
        <v>3</v>
      </c>
      <c r="E95" s="7">
        <v>5</v>
      </c>
      <c r="F95" s="7">
        <v>50</v>
      </c>
      <c r="G95" s="7">
        <v>100</v>
      </c>
      <c r="H95" s="7">
        <f>SUM('на 01.09.2017'!H95)</f>
        <v>98</v>
      </c>
      <c r="I95" s="22">
        <f t="shared" si="1"/>
        <v>2366.35</v>
      </c>
      <c r="J95" s="8">
        <f>SUM('на 01.09.2017'!J95)</f>
        <v>2165.2</v>
      </c>
      <c r="K95" s="22">
        <f>SUM('на 01.09.2017'!K95)</f>
        <v>201.15</v>
      </c>
      <c r="L95" s="5" t="s">
        <v>251</v>
      </c>
      <c r="M95" s="82"/>
      <c r="O95" s="59"/>
      <c r="P95" s="48"/>
    </row>
    <row r="96" spans="1:16" ht="12" customHeight="1">
      <c r="A96" s="7">
        <v>89</v>
      </c>
      <c r="B96" s="7" t="s">
        <v>278</v>
      </c>
      <c r="C96" s="7">
        <v>2014</v>
      </c>
      <c r="D96" s="7">
        <v>3</v>
      </c>
      <c r="E96" s="7">
        <v>1</v>
      </c>
      <c r="F96" s="7">
        <v>26</v>
      </c>
      <c r="G96" s="7">
        <v>15</v>
      </c>
      <c r="H96" s="7">
        <f>SUM('на 01.09.2017'!H96)</f>
        <v>43</v>
      </c>
      <c r="I96" s="22">
        <f t="shared" si="1"/>
        <v>1029.9</v>
      </c>
      <c r="J96" s="8">
        <f>SUM('на 01.09.2017'!J96)</f>
        <v>1029.9</v>
      </c>
      <c r="K96" s="22">
        <v>0</v>
      </c>
      <c r="L96" s="5"/>
      <c r="M96" s="82"/>
      <c r="O96" s="59"/>
      <c r="P96" s="48"/>
    </row>
    <row r="97" spans="1:16" ht="12" customHeight="1">
      <c r="A97" s="7">
        <v>90</v>
      </c>
      <c r="B97" s="7" t="s">
        <v>269</v>
      </c>
      <c r="C97" s="7">
        <v>2013</v>
      </c>
      <c r="D97" s="7">
        <v>3</v>
      </c>
      <c r="E97" s="7"/>
      <c r="F97" s="7">
        <v>22</v>
      </c>
      <c r="G97" s="7"/>
      <c r="H97" s="7">
        <f>SUM('на 01.09.2017'!H97)</f>
        <v>40</v>
      </c>
      <c r="I97" s="22">
        <f t="shared" si="1"/>
        <v>827.4</v>
      </c>
      <c r="J97" s="8">
        <f>SUM('на 01.09.2017'!J97)</f>
        <v>827.4</v>
      </c>
      <c r="K97" s="22">
        <v>0</v>
      </c>
      <c r="L97" s="5" t="s">
        <v>251</v>
      </c>
      <c r="M97" s="82"/>
      <c r="O97" s="59"/>
      <c r="P97" s="48"/>
    </row>
    <row r="98" spans="1:16" ht="12" customHeight="1">
      <c r="A98" s="7">
        <v>91</v>
      </c>
      <c r="B98" s="7" t="s">
        <v>270</v>
      </c>
      <c r="C98" s="7">
        <v>2013</v>
      </c>
      <c r="D98" s="7">
        <v>3</v>
      </c>
      <c r="E98" s="7"/>
      <c r="F98" s="7">
        <v>20</v>
      </c>
      <c r="G98" s="7"/>
      <c r="H98" s="7">
        <f>SUM('на 01.09.2017'!H98)</f>
        <v>32</v>
      </c>
      <c r="I98" s="22">
        <f t="shared" si="1"/>
        <v>751.9</v>
      </c>
      <c r="J98" s="8">
        <f>SUM('на 01.09.2017'!J98)</f>
        <v>751.9</v>
      </c>
      <c r="K98" s="22">
        <v>0</v>
      </c>
      <c r="L98" s="5" t="s">
        <v>251</v>
      </c>
      <c r="M98" s="82"/>
      <c r="O98" s="59"/>
      <c r="P98" s="48"/>
    </row>
    <row r="99" spans="1:16" ht="12" customHeight="1">
      <c r="A99" s="7">
        <v>92</v>
      </c>
      <c r="B99" s="7" t="s">
        <v>135</v>
      </c>
      <c r="C99" s="7">
        <v>1994</v>
      </c>
      <c r="D99" s="7">
        <v>3</v>
      </c>
      <c r="E99" s="7">
        <v>3</v>
      </c>
      <c r="F99" s="7">
        <v>27</v>
      </c>
      <c r="G99" s="7">
        <v>54</v>
      </c>
      <c r="H99" s="7">
        <f>SUM('на 01.09.2017'!H99)</f>
        <v>55</v>
      </c>
      <c r="I99" s="22">
        <f t="shared" si="1"/>
        <v>1438.2</v>
      </c>
      <c r="J99" s="8">
        <f>SUM('на 01.09.2017'!J99)</f>
        <v>1438.2</v>
      </c>
      <c r="K99" s="22">
        <v>0</v>
      </c>
      <c r="L99" s="5" t="s">
        <v>251</v>
      </c>
      <c r="M99" s="79" t="s">
        <v>307</v>
      </c>
      <c r="O99" s="59"/>
      <c r="P99" s="48"/>
    </row>
    <row r="100" spans="1:16" ht="12" customHeight="1">
      <c r="A100" s="7">
        <v>93</v>
      </c>
      <c r="B100" s="7" t="s">
        <v>136</v>
      </c>
      <c r="C100" s="7">
        <v>1888</v>
      </c>
      <c r="D100" s="7">
        <v>2</v>
      </c>
      <c r="E100" s="7">
        <v>2</v>
      </c>
      <c r="F100" s="7">
        <v>8</v>
      </c>
      <c r="G100" s="7">
        <v>28</v>
      </c>
      <c r="H100" s="7">
        <f>SUM('на 01.09.2017'!H100)</f>
        <v>27</v>
      </c>
      <c r="I100" s="22">
        <f t="shared" si="1"/>
        <v>480.41</v>
      </c>
      <c r="J100" s="8">
        <f>SUM('на 01.09.2017'!J100)</f>
        <v>480.41</v>
      </c>
      <c r="K100" s="22">
        <v>0</v>
      </c>
      <c r="L100" s="5" t="s">
        <v>251</v>
      </c>
      <c r="M100" s="94" t="s">
        <v>308</v>
      </c>
      <c r="O100" s="59"/>
      <c r="P100" s="48"/>
    </row>
    <row r="101" spans="1:16" ht="12" customHeight="1">
      <c r="A101" s="7">
        <v>94</v>
      </c>
      <c r="B101" s="7" t="s">
        <v>137</v>
      </c>
      <c r="C101" s="7" t="s">
        <v>51</v>
      </c>
      <c r="D101" s="7">
        <v>2</v>
      </c>
      <c r="E101" s="7">
        <v>2</v>
      </c>
      <c r="F101" s="7">
        <v>16</v>
      </c>
      <c r="G101" s="7">
        <v>28</v>
      </c>
      <c r="H101" s="7">
        <f>SUM('на 01.09.2017'!H101)</f>
        <v>42</v>
      </c>
      <c r="I101" s="22">
        <f t="shared" si="1"/>
        <v>610.71</v>
      </c>
      <c r="J101" s="8">
        <f>SUM('на 01.09.2017'!J101)</f>
        <v>610.71</v>
      </c>
      <c r="K101" s="22">
        <v>0</v>
      </c>
      <c r="L101" s="5" t="s">
        <v>251</v>
      </c>
      <c r="M101" s="94"/>
      <c r="O101" s="59"/>
      <c r="P101" s="48"/>
    </row>
    <row r="102" spans="1:16" ht="12" customHeight="1">
      <c r="A102" s="7">
        <v>95</v>
      </c>
      <c r="B102" s="7" t="s">
        <v>138</v>
      </c>
      <c r="C102" s="7">
        <v>1973</v>
      </c>
      <c r="D102" s="7">
        <v>2</v>
      </c>
      <c r="E102" s="7">
        <v>1</v>
      </c>
      <c r="F102" s="7">
        <v>8</v>
      </c>
      <c r="G102" s="7">
        <v>14</v>
      </c>
      <c r="H102" s="7">
        <f>SUM('на 01.09.2017'!H102)</f>
        <v>13</v>
      </c>
      <c r="I102" s="22">
        <f t="shared" si="1"/>
        <v>277.8</v>
      </c>
      <c r="J102" s="8">
        <f>SUM('на 01.09.2017'!J102)</f>
        <v>277.8</v>
      </c>
      <c r="K102" s="22">
        <v>0</v>
      </c>
      <c r="L102" s="5" t="s">
        <v>251</v>
      </c>
      <c r="M102" s="94"/>
      <c r="O102" s="59"/>
      <c r="P102" s="48"/>
    </row>
    <row r="103" spans="1:16" ht="12" customHeight="1">
      <c r="A103" s="7">
        <v>96</v>
      </c>
      <c r="B103" s="7" t="s">
        <v>139</v>
      </c>
      <c r="C103" s="7">
        <v>1992</v>
      </c>
      <c r="D103" s="7">
        <v>2</v>
      </c>
      <c r="E103" s="7">
        <v>3</v>
      </c>
      <c r="F103" s="7">
        <v>18</v>
      </c>
      <c r="G103" s="7">
        <v>44</v>
      </c>
      <c r="H103" s="7">
        <f>SUM('на 01.09.2017'!H103)</f>
        <v>49</v>
      </c>
      <c r="I103" s="22">
        <f t="shared" si="1"/>
        <v>981</v>
      </c>
      <c r="J103" s="8">
        <f>SUM('на 01.09.2017'!J103)</f>
        <v>981</v>
      </c>
      <c r="K103" s="22">
        <v>0</v>
      </c>
      <c r="L103" s="35" t="s">
        <v>257</v>
      </c>
      <c r="M103" s="99" t="s">
        <v>294</v>
      </c>
      <c r="O103" s="59"/>
      <c r="P103" s="48"/>
    </row>
    <row r="104" spans="1:16" ht="15.75" customHeight="1">
      <c r="A104" s="7">
        <v>97</v>
      </c>
      <c r="B104" s="7" t="s">
        <v>26</v>
      </c>
      <c r="C104" s="7">
        <v>2011</v>
      </c>
      <c r="D104" s="7">
        <v>3</v>
      </c>
      <c r="E104" s="7">
        <v>1</v>
      </c>
      <c r="F104" s="7">
        <v>33</v>
      </c>
      <c r="G104" s="7"/>
      <c r="H104" s="7">
        <f>SUM('на 01.09.2017'!H104)</f>
        <v>50</v>
      </c>
      <c r="I104" s="22">
        <f t="shared" si="1"/>
        <v>1237.2</v>
      </c>
      <c r="J104" s="8">
        <f>SUM('на 01.09.2017'!J104)</f>
        <v>1237.2</v>
      </c>
      <c r="K104" s="22">
        <v>0</v>
      </c>
      <c r="L104" s="5" t="s">
        <v>251</v>
      </c>
      <c r="M104" s="100"/>
      <c r="O104" s="59"/>
      <c r="P104" s="48"/>
    </row>
    <row r="105" spans="1:16" ht="15.75" customHeight="1">
      <c r="A105" s="7">
        <v>98</v>
      </c>
      <c r="B105" s="7" t="s">
        <v>140</v>
      </c>
      <c r="C105" s="7">
        <v>1935</v>
      </c>
      <c r="D105" s="7">
        <v>1</v>
      </c>
      <c r="E105" s="7">
        <v>0</v>
      </c>
      <c r="F105" s="7">
        <v>4</v>
      </c>
      <c r="G105" s="7">
        <v>7</v>
      </c>
      <c r="H105" s="7">
        <f>SUM('на 01.09.2017'!H105)</f>
        <v>13</v>
      </c>
      <c r="I105" s="22">
        <f t="shared" si="1"/>
        <v>166.7</v>
      </c>
      <c r="J105" s="8">
        <f>SUM('на 01.09.2017'!J105)</f>
        <v>166.7</v>
      </c>
      <c r="K105" s="22">
        <v>0</v>
      </c>
      <c r="L105" s="5" t="s">
        <v>251</v>
      </c>
      <c r="M105" s="100"/>
      <c r="O105" s="59"/>
      <c r="P105" s="48"/>
    </row>
    <row r="106" spans="1:16" ht="15.75" customHeight="1">
      <c r="A106" s="7">
        <v>99</v>
      </c>
      <c r="B106" s="7" t="s">
        <v>141</v>
      </c>
      <c r="C106" s="7" t="s">
        <v>51</v>
      </c>
      <c r="D106" s="7">
        <v>2</v>
      </c>
      <c r="E106" s="7">
        <v>2</v>
      </c>
      <c r="F106" s="7">
        <v>12</v>
      </c>
      <c r="G106" s="7">
        <v>24</v>
      </c>
      <c r="H106" s="7">
        <f>SUM('на 01.09.2017'!H106)</f>
        <v>30</v>
      </c>
      <c r="I106" s="22">
        <f t="shared" si="1"/>
        <v>524.5</v>
      </c>
      <c r="J106" s="8">
        <f>SUM('на 01.09.2017'!J106)</f>
        <v>524.5</v>
      </c>
      <c r="K106" s="22">
        <v>0</v>
      </c>
      <c r="L106" s="5" t="s">
        <v>251</v>
      </c>
      <c r="M106" s="100"/>
      <c r="O106" s="59"/>
      <c r="P106" s="48"/>
    </row>
    <row r="107" spans="1:16" ht="15.75" customHeight="1">
      <c r="A107" s="7">
        <v>100</v>
      </c>
      <c r="B107" s="7" t="s">
        <v>142</v>
      </c>
      <c r="C107" s="7">
        <v>1965</v>
      </c>
      <c r="D107" s="7">
        <v>1</v>
      </c>
      <c r="E107" s="7">
        <v>2</v>
      </c>
      <c r="F107" s="7">
        <v>4</v>
      </c>
      <c r="G107" s="7">
        <v>8</v>
      </c>
      <c r="H107" s="7">
        <f>SUM('на 01.09.2017'!H107)</f>
        <v>7</v>
      </c>
      <c r="I107" s="22">
        <f t="shared" si="1"/>
        <v>144.4</v>
      </c>
      <c r="J107" s="8">
        <f>SUM('на 01.09.2017'!J107)</f>
        <v>144.4</v>
      </c>
      <c r="K107" s="22">
        <v>0</v>
      </c>
      <c r="L107" s="5" t="s">
        <v>251</v>
      </c>
      <c r="M107" s="100"/>
      <c r="O107" s="59"/>
      <c r="P107" s="48"/>
    </row>
    <row r="108" spans="1:16" ht="15.75" customHeight="1">
      <c r="A108" s="7">
        <v>101</v>
      </c>
      <c r="B108" s="7" t="s">
        <v>143</v>
      </c>
      <c r="C108" s="7">
        <v>1987</v>
      </c>
      <c r="D108" s="7">
        <v>1</v>
      </c>
      <c r="E108" s="7">
        <v>2</v>
      </c>
      <c r="F108" s="7">
        <v>2</v>
      </c>
      <c r="G108" s="7">
        <v>6</v>
      </c>
      <c r="H108" s="7">
        <f>SUM('на 01.09.2017'!H108)</f>
        <v>9</v>
      </c>
      <c r="I108" s="22">
        <f t="shared" si="1"/>
        <v>136.6</v>
      </c>
      <c r="J108" s="8">
        <f>SUM('на 01.09.2017'!J108)</f>
        <v>136.6</v>
      </c>
      <c r="K108" s="22">
        <v>0</v>
      </c>
      <c r="L108" s="5" t="s">
        <v>251</v>
      </c>
      <c r="M108" s="100"/>
      <c r="O108" s="59"/>
      <c r="P108" s="48"/>
    </row>
    <row r="109" spans="1:16" ht="15.75" customHeight="1">
      <c r="A109" s="7">
        <v>102</v>
      </c>
      <c r="B109" s="7" t="s">
        <v>144</v>
      </c>
      <c r="C109" s="7">
        <v>1968</v>
      </c>
      <c r="D109" s="7">
        <v>1</v>
      </c>
      <c r="E109" s="7">
        <v>4</v>
      </c>
      <c r="F109" s="7">
        <v>4</v>
      </c>
      <c r="G109" s="7">
        <v>8</v>
      </c>
      <c r="H109" s="7">
        <f>SUM('на 01.09.2017'!H109)</f>
        <v>4</v>
      </c>
      <c r="I109" s="22">
        <f t="shared" si="1"/>
        <v>178.2</v>
      </c>
      <c r="J109" s="8">
        <f>SUM('на 01.09.2017'!J109)</f>
        <v>178.2</v>
      </c>
      <c r="K109" s="22">
        <v>0</v>
      </c>
      <c r="L109" s="5" t="s">
        <v>251</v>
      </c>
      <c r="M109" s="100"/>
      <c r="O109" s="59"/>
      <c r="P109" s="48"/>
    </row>
    <row r="110" spans="1:16" ht="15.75" customHeight="1">
      <c r="A110" s="7">
        <v>103</v>
      </c>
      <c r="B110" s="7" t="s">
        <v>145</v>
      </c>
      <c r="C110" s="7">
        <v>1972</v>
      </c>
      <c r="D110" s="7">
        <v>1</v>
      </c>
      <c r="E110" s="7">
        <v>2</v>
      </c>
      <c r="F110" s="7">
        <v>2</v>
      </c>
      <c r="G110" s="7">
        <v>5</v>
      </c>
      <c r="H110" s="7">
        <f>SUM('на 01.09.2017'!H110)</f>
        <v>8</v>
      </c>
      <c r="I110" s="22">
        <f t="shared" si="1"/>
        <v>103.5</v>
      </c>
      <c r="J110" s="8">
        <f>SUM('на 01.09.2017'!J110)</f>
        <v>103.5</v>
      </c>
      <c r="K110" s="22">
        <v>0</v>
      </c>
      <c r="L110" s="5" t="s">
        <v>251</v>
      </c>
      <c r="M110" s="100"/>
      <c r="O110" s="59"/>
      <c r="P110" s="48"/>
    </row>
    <row r="111" spans="1:16" s="10" customFormat="1" ht="15.75" customHeight="1">
      <c r="A111" s="7">
        <v>104</v>
      </c>
      <c r="B111" s="7" t="s">
        <v>146</v>
      </c>
      <c r="C111" s="7">
        <v>1977</v>
      </c>
      <c r="D111" s="7">
        <v>2</v>
      </c>
      <c r="E111" s="7">
        <v>2</v>
      </c>
      <c r="F111" s="7">
        <v>16</v>
      </c>
      <c r="G111" s="7">
        <v>32</v>
      </c>
      <c r="H111" s="7">
        <f>SUM('на 01.09.2017'!H111)</f>
        <v>34</v>
      </c>
      <c r="I111" s="22">
        <f t="shared" si="1"/>
        <v>772.4</v>
      </c>
      <c r="J111" s="8">
        <f>SUM('на 01.09.2017'!J111)</f>
        <v>772.4</v>
      </c>
      <c r="K111" s="22">
        <v>0</v>
      </c>
      <c r="L111" s="5" t="s">
        <v>251</v>
      </c>
      <c r="M111" s="100"/>
      <c r="O111" s="59"/>
      <c r="P111" s="48"/>
    </row>
    <row r="112" spans="1:16" ht="15.75" customHeight="1">
      <c r="A112" s="7">
        <v>105</v>
      </c>
      <c r="B112" s="7" t="s">
        <v>147</v>
      </c>
      <c r="C112" s="7">
        <v>1984</v>
      </c>
      <c r="D112" s="7">
        <v>2</v>
      </c>
      <c r="E112" s="7">
        <v>3</v>
      </c>
      <c r="F112" s="7">
        <v>18</v>
      </c>
      <c r="G112" s="7">
        <v>36</v>
      </c>
      <c r="H112" s="7">
        <f>SUM('на 01.09.2017'!H112)</f>
        <v>42</v>
      </c>
      <c r="I112" s="22">
        <f t="shared" si="1"/>
        <v>845.9</v>
      </c>
      <c r="J112" s="8">
        <f>SUM('на 01.09.2017'!J112)</f>
        <v>845.9</v>
      </c>
      <c r="K112" s="22">
        <v>0</v>
      </c>
      <c r="L112" s="5" t="s">
        <v>251</v>
      </c>
      <c r="M112" s="100"/>
      <c r="O112" s="59"/>
      <c r="P112" s="48"/>
    </row>
    <row r="113" spans="1:16" ht="15.75" customHeight="1">
      <c r="A113" s="7">
        <v>106</v>
      </c>
      <c r="B113" s="7" t="s">
        <v>148</v>
      </c>
      <c r="C113" s="7">
        <v>1985</v>
      </c>
      <c r="D113" s="7">
        <v>2</v>
      </c>
      <c r="E113" s="7">
        <v>3</v>
      </c>
      <c r="F113" s="7">
        <v>18</v>
      </c>
      <c r="G113" s="7">
        <v>36</v>
      </c>
      <c r="H113" s="7">
        <f>SUM('на 01.09.2017'!H113)</f>
        <v>38</v>
      </c>
      <c r="I113" s="22">
        <f t="shared" si="1"/>
        <v>865.8</v>
      </c>
      <c r="J113" s="8">
        <f>SUM('на 01.09.2017'!J113)</f>
        <v>865.8</v>
      </c>
      <c r="K113" s="22">
        <v>0</v>
      </c>
      <c r="L113" s="5" t="s">
        <v>251</v>
      </c>
      <c r="M113" s="100"/>
      <c r="O113" s="59"/>
      <c r="P113" s="48"/>
    </row>
    <row r="114" spans="1:16" s="10" customFormat="1" ht="15.75" customHeight="1">
      <c r="A114" s="7">
        <v>107</v>
      </c>
      <c r="B114" s="7" t="s">
        <v>149</v>
      </c>
      <c r="C114" s="7">
        <v>1990</v>
      </c>
      <c r="D114" s="7">
        <v>3</v>
      </c>
      <c r="E114" s="7">
        <v>3</v>
      </c>
      <c r="F114" s="7">
        <v>27</v>
      </c>
      <c r="G114" s="7">
        <v>54</v>
      </c>
      <c r="H114" s="7">
        <f>SUM('на 01.09.2017'!H114)</f>
        <v>63</v>
      </c>
      <c r="I114" s="22">
        <f t="shared" si="1"/>
        <v>1284.3</v>
      </c>
      <c r="J114" s="8">
        <f>SUM('на 01.09.2017'!J114)</f>
        <v>1284.3</v>
      </c>
      <c r="K114" s="22">
        <v>0</v>
      </c>
      <c r="L114" s="5" t="s">
        <v>251</v>
      </c>
      <c r="M114" s="100"/>
      <c r="O114" s="59"/>
      <c r="P114" s="48"/>
    </row>
    <row r="115" spans="1:16" ht="15.75" customHeight="1">
      <c r="A115" s="7">
        <v>108</v>
      </c>
      <c r="B115" s="7" t="s">
        <v>150</v>
      </c>
      <c r="C115" s="7">
        <v>1995</v>
      </c>
      <c r="D115" s="7">
        <v>3</v>
      </c>
      <c r="E115" s="7">
        <v>3</v>
      </c>
      <c r="F115" s="7">
        <v>27</v>
      </c>
      <c r="G115" s="7">
        <v>54</v>
      </c>
      <c r="H115" s="7">
        <f>SUM('на 01.09.2017'!H115)</f>
        <v>62</v>
      </c>
      <c r="I115" s="22">
        <f t="shared" si="1"/>
        <v>1433.8</v>
      </c>
      <c r="J115" s="8">
        <f>SUM('на 01.09.2017'!J115)</f>
        <v>1433.8</v>
      </c>
      <c r="K115" s="22">
        <v>0</v>
      </c>
      <c r="L115" s="5" t="s">
        <v>251</v>
      </c>
      <c r="M115" s="100"/>
      <c r="O115" s="59"/>
      <c r="P115" s="48"/>
    </row>
    <row r="116" spans="1:16" ht="15.75" customHeight="1">
      <c r="A116" s="7">
        <v>109</v>
      </c>
      <c r="B116" s="7" t="s">
        <v>151</v>
      </c>
      <c r="C116" s="7">
        <v>1995</v>
      </c>
      <c r="D116" s="7">
        <v>3</v>
      </c>
      <c r="E116" s="7">
        <v>5</v>
      </c>
      <c r="F116" s="7">
        <v>45</v>
      </c>
      <c r="G116" s="7">
        <v>108</v>
      </c>
      <c r="H116" s="7">
        <f>SUM('на 01.09.2017'!H116)</f>
        <v>144</v>
      </c>
      <c r="I116" s="22">
        <f t="shared" si="1"/>
        <v>2571.8</v>
      </c>
      <c r="J116" s="8">
        <f>SUM('на 01.09.2017'!J116)</f>
        <v>2571.8</v>
      </c>
      <c r="K116" s="22">
        <v>0</v>
      </c>
      <c r="L116" s="5" t="s">
        <v>251</v>
      </c>
      <c r="M116" s="101"/>
      <c r="O116" s="59"/>
      <c r="P116" s="48"/>
    </row>
    <row r="117" spans="1:16" ht="54" customHeight="1">
      <c r="A117" s="7">
        <v>110</v>
      </c>
      <c r="B117" s="7" t="s">
        <v>152</v>
      </c>
      <c r="C117" s="7">
        <v>1960</v>
      </c>
      <c r="D117" s="7">
        <v>1</v>
      </c>
      <c r="E117" s="7">
        <v>4</v>
      </c>
      <c r="F117" s="7">
        <v>4</v>
      </c>
      <c r="G117" s="7">
        <v>6</v>
      </c>
      <c r="H117" s="7">
        <f>SUM('на 01.09.2017'!H117)</f>
        <v>5</v>
      </c>
      <c r="I117" s="22">
        <f t="shared" si="1"/>
        <v>125.8</v>
      </c>
      <c r="J117" s="8">
        <f>SUM('на 01.09.2017'!J117)</f>
        <v>125.8</v>
      </c>
      <c r="K117" s="22">
        <v>0</v>
      </c>
      <c r="L117" s="5" t="s">
        <v>251</v>
      </c>
      <c r="M117" s="90" t="s">
        <v>311</v>
      </c>
      <c r="O117" s="59"/>
      <c r="P117" s="48"/>
    </row>
    <row r="118" spans="1:16" ht="54" customHeight="1">
      <c r="A118" s="7">
        <v>111</v>
      </c>
      <c r="B118" s="7" t="s">
        <v>153</v>
      </c>
      <c r="C118" s="7">
        <v>1937</v>
      </c>
      <c r="D118" s="7">
        <v>2</v>
      </c>
      <c r="E118" s="7">
        <v>2</v>
      </c>
      <c r="F118" s="7">
        <v>8</v>
      </c>
      <c r="G118" s="7">
        <v>20</v>
      </c>
      <c r="H118" s="7">
        <f>SUM('на 01.09.2017'!H118)</f>
        <v>23</v>
      </c>
      <c r="I118" s="22">
        <f t="shared" si="1"/>
        <v>435.5</v>
      </c>
      <c r="J118" s="8">
        <f>SUM('на 01.09.2017'!J118)</f>
        <v>435.5</v>
      </c>
      <c r="K118" s="22">
        <v>0</v>
      </c>
      <c r="L118" s="5" t="s">
        <v>251</v>
      </c>
      <c r="M118" s="91"/>
      <c r="O118" s="59"/>
      <c r="P118" s="48"/>
    </row>
    <row r="119" spans="1:16" ht="12" customHeight="1">
      <c r="A119" s="7">
        <v>112</v>
      </c>
      <c r="B119" s="7" t="s">
        <v>154</v>
      </c>
      <c r="C119" s="7">
        <v>1980</v>
      </c>
      <c r="D119" s="7">
        <v>1</v>
      </c>
      <c r="E119" s="7">
        <v>1</v>
      </c>
      <c r="F119" s="7">
        <v>2</v>
      </c>
      <c r="G119" s="7">
        <v>6</v>
      </c>
      <c r="H119" s="7">
        <f>SUM('на 01.09.2017'!H119)</f>
        <v>4</v>
      </c>
      <c r="I119" s="22">
        <f t="shared" si="1"/>
        <v>111.5</v>
      </c>
      <c r="J119" s="8">
        <f>SUM('на 01.09.2017'!J119)</f>
        <v>111.5</v>
      </c>
      <c r="K119" s="22">
        <v>0</v>
      </c>
      <c r="L119" s="5" t="s">
        <v>251</v>
      </c>
      <c r="M119" s="106" t="s">
        <v>257</v>
      </c>
      <c r="O119" s="59"/>
      <c r="P119" s="48"/>
    </row>
    <row r="120" spans="1:16" ht="12" customHeight="1">
      <c r="A120" s="7">
        <v>113</v>
      </c>
      <c r="B120" s="7" t="s">
        <v>155</v>
      </c>
      <c r="C120" s="7">
        <v>1980</v>
      </c>
      <c r="D120" s="7">
        <v>1</v>
      </c>
      <c r="E120" s="7">
        <v>2</v>
      </c>
      <c r="F120" s="7">
        <v>2</v>
      </c>
      <c r="G120" s="7">
        <v>6</v>
      </c>
      <c r="H120" s="7">
        <f>SUM('на 01.09.2017'!H120)</f>
        <v>5</v>
      </c>
      <c r="I120" s="22">
        <f t="shared" si="1"/>
        <v>131.8</v>
      </c>
      <c r="J120" s="8">
        <f>SUM('на 01.09.2017'!J120)</f>
        <v>131.8</v>
      </c>
      <c r="K120" s="22">
        <v>0</v>
      </c>
      <c r="L120" s="5" t="s">
        <v>251</v>
      </c>
      <c r="M120" s="106"/>
      <c r="O120" s="59"/>
      <c r="P120" s="48"/>
    </row>
    <row r="121" spans="1:16" ht="12" customHeight="1">
      <c r="A121" s="7">
        <v>114</v>
      </c>
      <c r="B121" s="7" t="s">
        <v>156</v>
      </c>
      <c r="C121" s="7">
        <v>1988</v>
      </c>
      <c r="D121" s="7">
        <v>2</v>
      </c>
      <c r="E121" s="7">
        <v>0</v>
      </c>
      <c r="F121" s="7">
        <v>6</v>
      </c>
      <c r="G121" s="7">
        <v>14</v>
      </c>
      <c r="H121" s="7">
        <f>SUM('на 01.09.2017'!H121)</f>
        <v>13</v>
      </c>
      <c r="I121" s="22">
        <f t="shared" si="1"/>
        <v>349.3</v>
      </c>
      <c r="J121" s="8">
        <f>SUM('на 01.09.2017'!J121)</f>
        <v>349.3</v>
      </c>
      <c r="K121" s="22">
        <v>0</v>
      </c>
      <c r="L121" s="5" t="s">
        <v>251</v>
      </c>
      <c r="M121" s="106"/>
      <c r="O121" s="59"/>
      <c r="P121" s="48"/>
    </row>
    <row r="122" spans="1:16" ht="12" customHeight="1">
      <c r="A122" s="7">
        <v>115</v>
      </c>
      <c r="B122" s="7" t="s">
        <v>264</v>
      </c>
      <c r="C122" s="7">
        <v>2012</v>
      </c>
      <c r="D122" s="7">
        <v>2</v>
      </c>
      <c r="E122" s="7"/>
      <c r="F122" s="7">
        <v>4</v>
      </c>
      <c r="G122" s="7"/>
      <c r="H122" s="7">
        <f>SUM('на 01.09.2017'!H122)</f>
        <v>5</v>
      </c>
      <c r="I122" s="22">
        <f t="shared" si="1"/>
        <v>363.8</v>
      </c>
      <c r="J122" s="8">
        <f>SUM('на 01.09.2017'!J122)</f>
        <v>363.8</v>
      </c>
      <c r="K122" s="22">
        <v>0</v>
      </c>
      <c r="L122" s="5" t="s">
        <v>251</v>
      </c>
      <c r="M122" s="106"/>
      <c r="O122" s="59"/>
      <c r="P122" s="48"/>
    </row>
    <row r="123" spans="1:16" ht="12" customHeight="1">
      <c r="A123" s="7">
        <v>116</v>
      </c>
      <c r="B123" s="7" t="s">
        <v>157</v>
      </c>
      <c r="C123" s="7">
        <v>1966</v>
      </c>
      <c r="D123" s="7">
        <v>2</v>
      </c>
      <c r="E123" s="7">
        <v>2</v>
      </c>
      <c r="F123" s="7">
        <v>16</v>
      </c>
      <c r="G123" s="7">
        <v>25</v>
      </c>
      <c r="H123" s="7">
        <f>SUM('на 01.09.2017'!H123)</f>
        <v>24</v>
      </c>
      <c r="I123" s="22">
        <f t="shared" si="1"/>
        <v>527.9</v>
      </c>
      <c r="J123" s="8">
        <f>SUM('на 01.09.2017'!J123)</f>
        <v>527.9</v>
      </c>
      <c r="K123" s="22">
        <v>0</v>
      </c>
      <c r="L123" s="5" t="s">
        <v>251</v>
      </c>
      <c r="M123" s="106"/>
      <c r="O123" s="59"/>
      <c r="P123" s="48"/>
    </row>
    <row r="124" spans="1:16" ht="12" customHeight="1">
      <c r="A124" s="7">
        <v>117</v>
      </c>
      <c r="B124" s="7" t="s">
        <v>158</v>
      </c>
      <c r="C124" s="7">
        <v>1966</v>
      </c>
      <c r="D124" s="7">
        <v>2</v>
      </c>
      <c r="E124" s="7">
        <v>2</v>
      </c>
      <c r="F124" s="7">
        <v>16</v>
      </c>
      <c r="G124" s="7">
        <v>22</v>
      </c>
      <c r="H124" s="7">
        <f>SUM('на 01.09.2017'!H124)</f>
        <v>23</v>
      </c>
      <c r="I124" s="22">
        <f t="shared" si="1"/>
        <v>521.2</v>
      </c>
      <c r="J124" s="8">
        <f>SUM('на 01.09.2017'!J124)</f>
        <v>521.2</v>
      </c>
      <c r="K124" s="22">
        <v>0</v>
      </c>
      <c r="L124" s="5" t="s">
        <v>251</v>
      </c>
      <c r="M124" s="106"/>
      <c r="O124" s="59"/>
      <c r="P124" s="48"/>
    </row>
    <row r="125" spans="1:16" ht="12" customHeight="1">
      <c r="A125" s="7">
        <v>118</v>
      </c>
      <c r="B125" s="7" t="s">
        <v>159</v>
      </c>
      <c r="C125" s="7">
        <v>1968</v>
      </c>
      <c r="D125" s="7">
        <v>2</v>
      </c>
      <c r="E125" s="7">
        <v>1</v>
      </c>
      <c r="F125" s="7">
        <v>8</v>
      </c>
      <c r="G125" s="7">
        <v>16</v>
      </c>
      <c r="H125" s="7">
        <f>SUM('на 01.09.2017'!H125)</f>
        <v>23</v>
      </c>
      <c r="I125" s="22">
        <f t="shared" si="1"/>
        <v>343.7</v>
      </c>
      <c r="J125" s="8">
        <f>SUM('на 01.09.2017'!J125)</f>
        <v>343.7</v>
      </c>
      <c r="K125" s="22">
        <v>0</v>
      </c>
      <c r="L125" s="5" t="s">
        <v>251</v>
      </c>
      <c r="M125" s="106"/>
      <c r="O125" s="59"/>
      <c r="P125" s="48"/>
    </row>
    <row r="126" spans="1:16" ht="12" customHeight="1">
      <c r="A126" s="7">
        <v>119</v>
      </c>
      <c r="B126" s="7" t="s">
        <v>160</v>
      </c>
      <c r="C126" s="7">
        <v>1973</v>
      </c>
      <c r="D126" s="7">
        <v>2</v>
      </c>
      <c r="E126" s="7">
        <v>2</v>
      </c>
      <c r="F126" s="7">
        <v>12</v>
      </c>
      <c r="G126" s="7">
        <v>24</v>
      </c>
      <c r="H126" s="7">
        <f>SUM('на 01.09.2017'!H126)</f>
        <v>30</v>
      </c>
      <c r="I126" s="22">
        <f t="shared" si="1"/>
        <v>449</v>
      </c>
      <c r="J126" s="8">
        <f>SUM('на 01.09.2017'!J126)</f>
        <v>449</v>
      </c>
      <c r="K126" s="22">
        <v>0</v>
      </c>
      <c r="L126" s="5" t="s">
        <v>251</v>
      </c>
      <c r="M126" s="106"/>
      <c r="O126" s="59"/>
      <c r="P126" s="48"/>
    </row>
    <row r="127" spans="1:16" ht="12" customHeight="1">
      <c r="A127" s="7">
        <v>120</v>
      </c>
      <c r="B127" s="7" t="s">
        <v>161</v>
      </c>
      <c r="C127" s="7">
        <v>1972</v>
      </c>
      <c r="D127" s="7">
        <v>1</v>
      </c>
      <c r="E127" s="7">
        <v>0</v>
      </c>
      <c r="F127" s="7">
        <v>2</v>
      </c>
      <c r="G127" s="7">
        <v>4</v>
      </c>
      <c r="H127" s="7">
        <f>SUM('на 01.09.2017'!H127)</f>
        <v>8</v>
      </c>
      <c r="I127" s="22">
        <f t="shared" si="1"/>
        <v>101.6</v>
      </c>
      <c r="J127" s="8">
        <f>SUM('на 01.09.2017'!J127)</f>
        <v>101.6</v>
      </c>
      <c r="K127" s="22">
        <v>0</v>
      </c>
      <c r="L127" s="5" t="s">
        <v>251</v>
      </c>
      <c r="M127" s="106"/>
      <c r="O127" s="59"/>
      <c r="P127" s="48"/>
    </row>
    <row r="128" spans="1:16" ht="12" customHeight="1">
      <c r="A128" s="7">
        <v>121</v>
      </c>
      <c r="B128" s="7" t="s">
        <v>162</v>
      </c>
      <c r="C128" s="7">
        <v>1972</v>
      </c>
      <c r="D128" s="7">
        <v>1</v>
      </c>
      <c r="E128" s="7">
        <v>0</v>
      </c>
      <c r="F128" s="7">
        <v>2</v>
      </c>
      <c r="G128" s="7">
        <v>5</v>
      </c>
      <c r="H128" s="7">
        <f>SUM('на 01.09.2017'!H128)</f>
        <v>8</v>
      </c>
      <c r="I128" s="22">
        <f t="shared" si="1"/>
        <v>115.4</v>
      </c>
      <c r="J128" s="8">
        <f>SUM('на 01.09.2017'!J128)</f>
        <v>115.4</v>
      </c>
      <c r="K128" s="22">
        <v>0</v>
      </c>
      <c r="L128" s="5" t="s">
        <v>251</v>
      </c>
      <c r="M128" s="106"/>
      <c r="O128" s="59"/>
      <c r="P128" s="48"/>
    </row>
    <row r="129" spans="1:16" ht="12" customHeight="1">
      <c r="A129" s="7">
        <v>122</v>
      </c>
      <c r="B129" s="7" t="s">
        <v>163</v>
      </c>
      <c r="C129" s="7">
        <v>1972</v>
      </c>
      <c r="D129" s="7">
        <v>1</v>
      </c>
      <c r="E129" s="7">
        <v>0</v>
      </c>
      <c r="F129" s="7">
        <v>2</v>
      </c>
      <c r="G129" s="7">
        <v>4</v>
      </c>
      <c r="H129" s="7">
        <f>SUM('на 01.09.2017'!H129)</f>
        <v>9</v>
      </c>
      <c r="I129" s="22">
        <f t="shared" si="1"/>
        <v>78.1</v>
      </c>
      <c r="J129" s="8">
        <f>SUM('на 01.09.2017'!J129)</f>
        <v>78.1</v>
      </c>
      <c r="K129" s="22">
        <v>0</v>
      </c>
      <c r="L129" s="5" t="s">
        <v>251</v>
      </c>
      <c r="M129" s="106"/>
      <c r="O129" s="59"/>
      <c r="P129" s="48"/>
    </row>
    <row r="130" spans="1:16" ht="12" customHeight="1">
      <c r="A130" s="7">
        <v>123</v>
      </c>
      <c r="B130" s="7" t="s">
        <v>164</v>
      </c>
      <c r="C130" s="7">
        <v>1972</v>
      </c>
      <c r="D130" s="7">
        <v>1</v>
      </c>
      <c r="E130" s="7">
        <v>0</v>
      </c>
      <c r="F130" s="7">
        <v>2</v>
      </c>
      <c r="G130" s="7">
        <v>4</v>
      </c>
      <c r="H130" s="7">
        <f>SUM('на 01.09.2017'!H130)</f>
        <v>5</v>
      </c>
      <c r="I130" s="22">
        <f t="shared" si="1"/>
        <v>78.8</v>
      </c>
      <c r="J130" s="8">
        <f>SUM('на 01.09.2017'!J130)</f>
        <v>78.8</v>
      </c>
      <c r="K130" s="22">
        <v>0</v>
      </c>
      <c r="L130" s="5" t="s">
        <v>251</v>
      </c>
      <c r="M130" s="106"/>
      <c r="O130" s="59"/>
      <c r="P130" s="48"/>
    </row>
    <row r="131" spans="1:16" ht="12" customHeight="1">
      <c r="A131" s="7">
        <v>124</v>
      </c>
      <c r="B131" s="7" t="s">
        <v>165</v>
      </c>
      <c r="C131" s="7">
        <v>1972</v>
      </c>
      <c r="D131" s="7">
        <v>1</v>
      </c>
      <c r="E131" s="7">
        <v>1</v>
      </c>
      <c r="F131" s="7">
        <v>1</v>
      </c>
      <c r="G131" s="7">
        <v>2</v>
      </c>
      <c r="H131" s="7">
        <f>SUM('на 01.09.2017'!H131)</f>
        <v>7</v>
      </c>
      <c r="I131" s="22">
        <f t="shared" si="1"/>
        <v>79.3</v>
      </c>
      <c r="J131" s="8">
        <f>SUM('на 01.09.2017'!J131)</f>
        <v>79.3</v>
      </c>
      <c r="K131" s="22">
        <v>0</v>
      </c>
      <c r="L131" s="5" t="s">
        <v>251</v>
      </c>
      <c r="M131" s="106"/>
      <c r="O131" s="59"/>
      <c r="P131" s="48"/>
    </row>
    <row r="132" spans="1:16" ht="12" customHeight="1">
      <c r="A132" s="7">
        <v>125</v>
      </c>
      <c r="B132" s="7" t="s">
        <v>166</v>
      </c>
      <c r="C132" s="7">
        <v>1975</v>
      </c>
      <c r="D132" s="7">
        <v>1</v>
      </c>
      <c r="E132" s="7">
        <v>0</v>
      </c>
      <c r="F132" s="7">
        <v>2</v>
      </c>
      <c r="G132" s="7">
        <v>4</v>
      </c>
      <c r="H132" s="7">
        <f>SUM('на 01.09.2017'!H132)</f>
        <v>5</v>
      </c>
      <c r="I132" s="22">
        <f t="shared" si="1"/>
        <v>78</v>
      </c>
      <c r="J132" s="8">
        <f>SUM('на 01.09.2017'!J132)</f>
        <v>78</v>
      </c>
      <c r="K132" s="22">
        <v>0</v>
      </c>
      <c r="L132" s="5" t="s">
        <v>251</v>
      </c>
      <c r="M132" s="106"/>
      <c r="O132" s="59"/>
      <c r="P132" s="48"/>
    </row>
    <row r="133" spans="1:16" ht="12" customHeight="1">
      <c r="A133" s="7">
        <v>126</v>
      </c>
      <c r="B133" s="7" t="s">
        <v>167</v>
      </c>
      <c r="C133" s="7">
        <v>1973</v>
      </c>
      <c r="D133" s="7">
        <v>1</v>
      </c>
      <c r="E133" s="7">
        <v>0</v>
      </c>
      <c r="F133" s="7">
        <v>2</v>
      </c>
      <c r="G133" s="7">
        <v>4</v>
      </c>
      <c r="H133" s="7">
        <f>SUM('на 01.09.2017'!H133)</f>
        <v>4</v>
      </c>
      <c r="I133" s="22">
        <f t="shared" si="1"/>
        <v>78.3</v>
      </c>
      <c r="J133" s="8">
        <f>SUM('на 01.09.2017'!J133)</f>
        <v>78.3</v>
      </c>
      <c r="K133" s="22">
        <v>0</v>
      </c>
      <c r="L133" s="5" t="s">
        <v>251</v>
      </c>
      <c r="M133" s="106"/>
      <c r="O133" s="59"/>
      <c r="P133" s="48"/>
    </row>
    <row r="134" spans="1:16" ht="12" customHeight="1">
      <c r="A134" s="5">
        <v>127</v>
      </c>
      <c r="B134" s="7" t="s">
        <v>168</v>
      </c>
      <c r="C134" s="7">
        <v>1975</v>
      </c>
      <c r="D134" s="7">
        <v>1</v>
      </c>
      <c r="E134" s="7">
        <v>0</v>
      </c>
      <c r="F134" s="7">
        <v>2</v>
      </c>
      <c r="G134" s="7">
        <v>4</v>
      </c>
      <c r="H134" s="7">
        <f>SUM('на 01.09.2017'!H134)</f>
        <v>5</v>
      </c>
      <c r="I134" s="22">
        <f t="shared" si="1"/>
        <v>95.4</v>
      </c>
      <c r="J134" s="8">
        <f>SUM('на 01.09.2017'!J134)</f>
        <v>95.4</v>
      </c>
      <c r="K134" s="22">
        <v>0</v>
      </c>
      <c r="L134" s="5" t="s">
        <v>251</v>
      </c>
      <c r="M134" s="106"/>
      <c r="O134" s="59"/>
      <c r="P134" s="48"/>
    </row>
    <row r="135" spans="1:16" ht="12" customHeight="1">
      <c r="A135" s="7">
        <v>128</v>
      </c>
      <c r="B135" s="7" t="s">
        <v>169</v>
      </c>
      <c r="C135" s="7">
        <v>1973</v>
      </c>
      <c r="D135" s="7">
        <v>1</v>
      </c>
      <c r="E135" s="7">
        <v>0</v>
      </c>
      <c r="F135" s="7">
        <v>2</v>
      </c>
      <c r="G135" s="7">
        <v>4</v>
      </c>
      <c r="H135" s="7">
        <f>SUM('на 01.09.2017'!H135)</f>
        <v>5</v>
      </c>
      <c r="I135" s="22">
        <f t="shared" si="1"/>
        <v>79.4</v>
      </c>
      <c r="J135" s="8">
        <f>SUM('на 01.09.2017'!J135)</f>
        <v>79.4</v>
      </c>
      <c r="K135" s="22">
        <v>0</v>
      </c>
      <c r="L135" s="5" t="s">
        <v>251</v>
      </c>
      <c r="M135" s="106"/>
      <c r="O135" s="59"/>
      <c r="P135" s="48"/>
    </row>
    <row r="136" spans="1:16" ht="12" customHeight="1">
      <c r="A136" s="5">
        <v>129</v>
      </c>
      <c r="B136" s="7" t="s">
        <v>170</v>
      </c>
      <c r="C136" s="7">
        <v>1975</v>
      </c>
      <c r="D136" s="7">
        <v>1</v>
      </c>
      <c r="E136" s="7">
        <v>0</v>
      </c>
      <c r="F136" s="7">
        <v>2</v>
      </c>
      <c r="G136" s="7">
        <v>4</v>
      </c>
      <c r="H136" s="7">
        <f>SUM('на 01.09.2017'!H136)</f>
        <v>7</v>
      </c>
      <c r="I136" s="22">
        <f t="shared" si="1"/>
        <v>97.8</v>
      </c>
      <c r="J136" s="8">
        <f>SUM('на 01.09.2017'!J136)</f>
        <v>97.8</v>
      </c>
      <c r="K136" s="22">
        <v>0</v>
      </c>
      <c r="L136" s="5" t="s">
        <v>251</v>
      </c>
      <c r="M136" s="106"/>
      <c r="O136" s="59"/>
      <c r="P136" s="48"/>
    </row>
    <row r="137" spans="1:16" ht="12" customHeight="1">
      <c r="A137" s="7">
        <v>130</v>
      </c>
      <c r="B137" s="7" t="s">
        <v>171</v>
      </c>
      <c r="C137" s="7">
        <v>1975</v>
      </c>
      <c r="D137" s="7">
        <v>1</v>
      </c>
      <c r="E137" s="7">
        <v>0</v>
      </c>
      <c r="F137" s="7">
        <v>2</v>
      </c>
      <c r="G137" s="7">
        <v>4</v>
      </c>
      <c r="H137" s="7">
        <f>SUM('на 01.09.2017'!H137)</f>
        <v>3</v>
      </c>
      <c r="I137" s="22">
        <f t="shared" si="1"/>
        <v>78.6</v>
      </c>
      <c r="J137" s="8">
        <f>SUM('на 01.09.2017'!J137)</f>
        <v>78.6</v>
      </c>
      <c r="K137" s="22">
        <v>0</v>
      </c>
      <c r="L137" s="5" t="s">
        <v>251</v>
      </c>
      <c r="M137" s="106"/>
      <c r="O137" s="59"/>
      <c r="P137" s="48"/>
    </row>
    <row r="138" spans="1:16" ht="12" customHeight="1">
      <c r="A138" s="7">
        <v>131</v>
      </c>
      <c r="B138" s="7" t="s">
        <v>218</v>
      </c>
      <c r="C138" s="7">
        <v>1976</v>
      </c>
      <c r="D138" s="7">
        <v>2</v>
      </c>
      <c r="E138" s="7">
        <v>1</v>
      </c>
      <c r="F138" s="7">
        <v>8</v>
      </c>
      <c r="G138" s="7">
        <v>18</v>
      </c>
      <c r="H138" s="7">
        <f>SUM('на 01.09.2017'!H138)</f>
        <v>19</v>
      </c>
      <c r="I138" s="22">
        <f aca="true" t="shared" si="2" ref="I138:I199">SUM(J138:K138)</f>
        <v>347.2</v>
      </c>
      <c r="J138" s="8">
        <f>SUM('на 01.09.2017'!J138)</f>
        <v>347.2</v>
      </c>
      <c r="K138" s="22">
        <v>0</v>
      </c>
      <c r="L138" s="5" t="s">
        <v>251</v>
      </c>
      <c r="M138" s="106"/>
      <c r="O138" s="59"/>
      <c r="P138" s="48"/>
    </row>
    <row r="139" spans="1:16" ht="12" customHeight="1">
      <c r="A139" s="7">
        <v>132</v>
      </c>
      <c r="B139" s="7" t="s">
        <v>219</v>
      </c>
      <c r="C139" s="7">
        <v>1975</v>
      </c>
      <c r="D139" s="7">
        <v>1</v>
      </c>
      <c r="E139" s="7">
        <v>1</v>
      </c>
      <c r="F139" s="7">
        <v>2</v>
      </c>
      <c r="G139" s="7">
        <v>5</v>
      </c>
      <c r="H139" s="7">
        <f>SUM('на 01.09.2017'!H139)</f>
        <v>5</v>
      </c>
      <c r="I139" s="22">
        <f t="shared" si="2"/>
        <v>94.1</v>
      </c>
      <c r="J139" s="8">
        <f>SUM('на 01.09.2017'!J139)</f>
        <v>94.1</v>
      </c>
      <c r="K139" s="22">
        <v>0</v>
      </c>
      <c r="L139" s="5" t="s">
        <v>251</v>
      </c>
      <c r="M139" s="106"/>
      <c r="O139" s="59"/>
      <c r="P139" s="48"/>
    </row>
    <row r="140" spans="1:16" ht="12" customHeight="1">
      <c r="A140" s="7">
        <v>133</v>
      </c>
      <c r="B140" s="7" t="s">
        <v>172</v>
      </c>
      <c r="C140" s="7">
        <v>1975</v>
      </c>
      <c r="D140" s="7">
        <v>1</v>
      </c>
      <c r="E140" s="7">
        <v>0</v>
      </c>
      <c r="F140" s="7">
        <v>2</v>
      </c>
      <c r="G140" s="7">
        <v>4</v>
      </c>
      <c r="H140" s="7">
        <f>SUM('на 01.09.2017'!H140)</f>
        <v>4</v>
      </c>
      <c r="I140" s="22">
        <f t="shared" si="2"/>
        <v>77.5</v>
      </c>
      <c r="J140" s="8">
        <f>SUM('на 01.09.2017'!J140)</f>
        <v>77.5</v>
      </c>
      <c r="K140" s="22">
        <v>0</v>
      </c>
      <c r="L140" s="5" t="s">
        <v>251</v>
      </c>
      <c r="M140" s="106"/>
      <c r="O140" s="59"/>
      <c r="P140" s="48"/>
    </row>
    <row r="141" spans="1:16" ht="12" customHeight="1">
      <c r="A141" s="5">
        <v>134</v>
      </c>
      <c r="B141" s="7" t="s">
        <v>173</v>
      </c>
      <c r="C141" s="7">
        <v>1975</v>
      </c>
      <c r="D141" s="7">
        <v>1</v>
      </c>
      <c r="E141" s="7">
        <v>0</v>
      </c>
      <c r="F141" s="7">
        <v>2</v>
      </c>
      <c r="G141" s="7">
        <v>4</v>
      </c>
      <c r="H141" s="7">
        <f>SUM('на 01.09.2017'!H141)</f>
        <v>5</v>
      </c>
      <c r="I141" s="22">
        <f t="shared" si="2"/>
        <v>78.9</v>
      </c>
      <c r="J141" s="8">
        <f>SUM('на 01.09.2017'!J141)</f>
        <v>78.9</v>
      </c>
      <c r="K141" s="22">
        <v>0</v>
      </c>
      <c r="L141" s="5" t="s">
        <v>251</v>
      </c>
      <c r="M141" s="106"/>
      <c r="O141" s="59"/>
      <c r="P141" s="48"/>
    </row>
    <row r="142" spans="1:16" ht="12" customHeight="1">
      <c r="A142" s="5">
        <v>135</v>
      </c>
      <c r="B142" s="7" t="s">
        <v>174</v>
      </c>
      <c r="C142" s="7">
        <v>1975</v>
      </c>
      <c r="D142" s="7">
        <v>1</v>
      </c>
      <c r="E142" s="7">
        <v>0</v>
      </c>
      <c r="F142" s="7">
        <v>2</v>
      </c>
      <c r="G142" s="7">
        <v>4</v>
      </c>
      <c r="H142" s="7">
        <f>SUM('на 01.09.2017'!H142)</f>
        <v>4</v>
      </c>
      <c r="I142" s="22">
        <f t="shared" si="2"/>
        <v>93.5</v>
      </c>
      <c r="J142" s="8">
        <f>SUM('на 01.09.2017'!J142)</f>
        <v>93.5</v>
      </c>
      <c r="K142" s="22">
        <v>0</v>
      </c>
      <c r="L142" s="5" t="s">
        <v>251</v>
      </c>
      <c r="M142" s="106"/>
      <c r="O142" s="59"/>
      <c r="P142" s="48"/>
    </row>
    <row r="143" spans="1:16" ht="12" customHeight="1">
      <c r="A143" s="5">
        <v>136</v>
      </c>
      <c r="B143" s="7" t="s">
        <v>176</v>
      </c>
      <c r="C143" s="7"/>
      <c r="D143" s="7">
        <v>2</v>
      </c>
      <c r="E143" s="7"/>
      <c r="F143" s="7">
        <v>10</v>
      </c>
      <c r="G143" s="7"/>
      <c r="H143" s="7">
        <f>SUM('на 01.09.2017'!H143)</f>
        <v>19</v>
      </c>
      <c r="I143" s="22">
        <f t="shared" si="2"/>
        <v>695.8</v>
      </c>
      <c r="J143" s="8">
        <f>SUM('на 01.09.2017'!J143)</f>
        <v>367.2</v>
      </c>
      <c r="K143" s="22">
        <f>SUM('на 01.09.2017'!K143)</f>
        <v>328.6</v>
      </c>
      <c r="L143" s="35" t="s">
        <v>259</v>
      </c>
      <c r="M143" s="82" t="s">
        <v>312</v>
      </c>
      <c r="O143" s="59"/>
      <c r="P143" s="48"/>
    </row>
    <row r="144" spans="1:16" ht="12" customHeight="1">
      <c r="A144" s="5">
        <v>137</v>
      </c>
      <c r="B144" s="7" t="s">
        <v>175</v>
      </c>
      <c r="C144" s="7">
        <v>1928</v>
      </c>
      <c r="D144" s="7">
        <v>2</v>
      </c>
      <c r="E144" s="7">
        <v>1</v>
      </c>
      <c r="F144" s="7">
        <v>4</v>
      </c>
      <c r="G144" s="7">
        <v>12</v>
      </c>
      <c r="H144" s="7">
        <f>SUM('на 01.09.2017'!H144)</f>
        <v>12</v>
      </c>
      <c r="I144" s="22">
        <f t="shared" si="2"/>
        <v>295.71</v>
      </c>
      <c r="J144" s="8">
        <f>SUM('на 01.09.2017'!J144)</f>
        <v>295.71</v>
      </c>
      <c r="K144" s="22">
        <v>0</v>
      </c>
      <c r="L144" s="5" t="s">
        <v>251</v>
      </c>
      <c r="M144" s="82"/>
      <c r="O144" s="59"/>
      <c r="P144" s="48"/>
    </row>
    <row r="145" spans="1:16" ht="12" customHeight="1">
      <c r="A145" s="5">
        <v>138</v>
      </c>
      <c r="B145" s="7" t="s">
        <v>177</v>
      </c>
      <c r="C145" s="7"/>
      <c r="D145" s="7"/>
      <c r="E145" s="7"/>
      <c r="F145" s="7">
        <v>12</v>
      </c>
      <c r="G145" s="7"/>
      <c r="H145" s="7">
        <f>SUM('на 01.09.2017'!H145)</f>
        <v>21</v>
      </c>
      <c r="I145" s="22">
        <f t="shared" si="2"/>
        <v>405.2</v>
      </c>
      <c r="J145" s="8">
        <f>SUM('на 01.09.2017'!J145)</f>
        <v>405.2</v>
      </c>
      <c r="K145" s="22">
        <v>0</v>
      </c>
      <c r="L145" s="5" t="s">
        <v>251</v>
      </c>
      <c r="M145" s="82"/>
      <c r="O145" s="59"/>
      <c r="P145" s="48"/>
    </row>
    <row r="146" spans="1:16" ht="12" customHeight="1">
      <c r="A146" s="7">
        <v>139</v>
      </c>
      <c r="B146" s="7" t="s">
        <v>265</v>
      </c>
      <c r="C146" s="7"/>
      <c r="D146" s="7"/>
      <c r="E146" s="7"/>
      <c r="F146" s="7">
        <v>12</v>
      </c>
      <c r="G146" s="7"/>
      <c r="H146" s="7">
        <f>SUM('на 01.09.2017'!H146)</f>
        <v>30</v>
      </c>
      <c r="I146" s="22">
        <f t="shared" si="2"/>
        <v>374.1</v>
      </c>
      <c r="J146" s="8">
        <f>SUM('на 01.09.2017'!J146)</f>
        <v>374.1</v>
      </c>
      <c r="K146" s="22">
        <v>0</v>
      </c>
      <c r="L146" s="5" t="s">
        <v>251</v>
      </c>
      <c r="M146" s="82"/>
      <c r="O146" s="59"/>
      <c r="P146" s="48"/>
    </row>
    <row r="147" spans="1:16" ht="12" customHeight="1">
      <c r="A147" s="7">
        <v>140</v>
      </c>
      <c r="B147" s="7" t="s">
        <v>178</v>
      </c>
      <c r="C147" s="7">
        <v>1986</v>
      </c>
      <c r="D147" s="7">
        <v>2</v>
      </c>
      <c r="E147" s="7">
        <v>2</v>
      </c>
      <c r="F147" s="7">
        <v>14</v>
      </c>
      <c r="G147" s="7">
        <v>26</v>
      </c>
      <c r="H147" s="7">
        <f>SUM('на 01.09.2017'!H147)</f>
        <v>37</v>
      </c>
      <c r="I147" s="22">
        <f t="shared" si="2"/>
        <v>640.3</v>
      </c>
      <c r="J147" s="8">
        <f>SUM('на 01.09.2017'!J147)</f>
        <v>640.3</v>
      </c>
      <c r="K147" s="22">
        <v>0</v>
      </c>
      <c r="L147" s="5" t="s">
        <v>251</v>
      </c>
      <c r="M147" s="82"/>
      <c r="O147" s="59"/>
      <c r="P147" s="48"/>
    </row>
    <row r="148" spans="1:16" ht="12" customHeight="1">
      <c r="A148" s="7">
        <v>141</v>
      </c>
      <c r="B148" s="7" t="s">
        <v>179</v>
      </c>
      <c r="C148" s="7"/>
      <c r="D148" s="7"/>
      <c r="E148" s="7"/>
      <c r="F148" s="7">
        <v>12</v>
      </c>
      <c r="G148" s="7"/>
      <c r="H148" s="7">
        <f>SUM('на 01.09.2017'!H148)</f>
        <v>23</v>
      </c>
      <c r="I148" s="22">
        <f t="shared" si="2"/>
        <v>339.7</v>
      </c>
      <c r="J148" s="8">
        <f>SUM('на 01.09.2017'!J148)</f>
        <v>339.7</v>
      </c>
      <c r="K148" s="22">
        <v>0</v>
      </c>
      <c r="L148" s="5" t="s">
        <v>251</v>
      </c>
      <c r="M148" s="82"/>
      <c r="O148" s="59"/>
      <c r="P148" s="48"/>
    </row>
    <row r="149" spans="1:16" ht="12" customHeight="1">
      <c r="A149" s="7">
        <v>142</v>
      </c>
      <c r="B149" s="7" t="s">
        <v>180</v>
      </c>
      <c r="C149" s="7"/>
      <c r="D149" s="7"/>
      <c r="E149" s="7"/>
      <c r="F149" s="7">
        <v>20</v>
      </c>
      <c r="G149" s="7"/>
      <c r="H149" s="7">
        <f>SUM('на 01.09.2017'!H149)</f>
        <v>23</v>
      </c>
      <c r="I149" s="22">
        <f t="shared" si="2"/>
        <v>795.71</v>
      </c>
      <c r="J149" s="8">
        <f>SUM('на 01.09.2017'!J149)</f>
        <v>795.71</v>
      </c>
      <c r="K149" s="22">
        <v>0</v>
      </c>
      <c r="L149" s="5" t="s">
        <v>251</v>
      </c>
      <c r="M149" s="82"/>
      <c r="O149" s="59"/>
      <c r="P149" s="48"/>
    </row>
    <row r="150" spans="1:16" ht="12" customHeight="1">
      <c r="A150" s="7">
        <v>143</v>
      </c>
      <c r="B150" s="7" t="s">
        <v>310</v>
      </c>
      <c r="C150" s="7">
        <v>2017</v>
      </c>
      <c r="D150" s="7">
        <v>3</v>
      </c>
      <c r="E150" s="7"/>
      <c r="F150" s="7">
        <v>51</v>
      </c>
      <c r="G150" s="7">
        <v>74</v>
      </c>
      <c r="H150" s="7">
        <f>SUM('на 01.09.2017'!H150)</f>
        <v>0</v>
      </c>
      <c r="I150" s="22">
        <f t="shared" si="2"/>
        <v>1889.4</v>
      </c>
      <c r="J150" s="8">
        <f>SUM('на 01.09.2017'!J150)</f>
        <v>1889.4</v>
      </c>
      <c r="K150" s="22">
        <v>0</v>
      </c>
      <c r="L150" s="5"/>
      <c r="M150" s="82"/>
      <c r="O150" s="59"/>
      <c r="P150" s="48"/>
    </row>
    <row r="151" spans="1:16" ht="12" customHeight="1">
      <c r="A151" s="7">
        <v>144</v>
      </c>
      <c r="B151" s="7" t="s">
        <v>181</v>
      </c>
      <c r="C151" s="7">
        <v>1907</v>
      </c>
      <c r="D151" s="7">
        <v>2</v>
      </c>
      <c r="E151" s="7">
        <v>7</v>
      </c>
      <c r="F151" s="7">
        <v>48</v>
      </c>
      <c r="G151" s="7">
        <v>69</v>
      </c>
      <c r="H151" s="7">
        <f>SUM('на 01.09.2017'!H151)</f>
        <v>84</v>
      </c>
      <c r="I151" s="22">
        <f t="shared" si="2"/>
        <v>2310.9</v>
      </c>
      <c r="J151" s="8">
        <f>SUM('на 01.09.2017'!J151)</f>
        <v>1984.2</v>
      </c>
      <c r="K151" s="22">
        <f>SUM('на 01.09.2017'!K151)</f>
        <v>326.7</v>
      </c>
      <c r="L151" s="5" t="s">
        <v>251</v>
      </c>
      <c r="M151" s="82"/>
      <c r="O151" s="59"/>
      <c r="P151" s="48"/>
    </row>
    <row r="152" spans="1:16" ht="12" customHeight="1">
      <c r="A152" s="7">
        <v>145</v>
      </c>
      <c r="B152" s="7" t="s">
        <v>282</v>
      </c>
      <c r="C152" s="7">
        <v>1990</v>
      </c>
      <c r="D152" s="7">
        <v>5</v>
      </c>
      <c r="E152" s="7">
        <v>3</v>
      </c>
      <c r="F152" s="7">
        <v>90</v>
      </c>
      <c r="G152" s="7">
        <v>87</v>
      </c>
      <c r="H152" s="7">
        <f>SUM('на 01.09.2017'!H152)</f>
        <v>171</v>
      </c>
      <c r="I152" s="22">
        <f t="shared" si="2"/>
        <v>4113</v>
      </c>
      <c r="J152" s="8">
        <f>SUM('на 01.09.2017'!J152)</f>
        <v>4113</v>
      </c>
      <c r="K152" s="22">
        <v>0</v>
      </c>
      <c r="L152" s="5" t="s">
        <v>251</v>
      </c>
      <c r="M152" s="82"/>
      <c r="O152" s="59"/>
      <c r="P152" s="48"/>
    </row>
    <row r="153" spans="1:16" ht="12" customHeight="1">
      <c r="A153" s="7">
        <v>146</v>
      </c>
      <c r="B153" s="7" t="s">
        <v>182</v>
      </c>
      <c r="C153" s="7">
        <v>1927</v>
      </c>
      <c r="D153" s="7">
        <v>1</v>
      </c>
      <c r="E153" s="7">
        <v>0</v>
      </c>
      <c r="F153" s="7">
        <v>3</v>
      </c>
      <c r="G153" s="7">
        <v>7</v>
      </c>
      <c r="H153" s="7">
        <f>SUM('на 01.09.2017'!H153)</f>
        <v>7</v>
      </c>
      <c r="I153" s="22">
        <f t="shared" si="2"/>
        <v>113.8</v>
      </c>
      <c r="J153" s="8">
        <f>SUM('на 01.09.2017'!J153)</f>
        <v>113.8</v>
      </c>
      <c r="K153" s="22">
        <v>0</v>
      </c>
      <c r="L153" s="5" t="s">
        <v>251</v>
      </c>
      <c r="M153" s="82"/>
      <c r="O153" s="59"/>
      <c r="P153" s="48"/>
    </row>
    <row r="154" spans="1:16" ht="12" customHeight="1">
      <c r="A154" s="7">
        <v>147</v>
      </c>
      <c r="B154" s="7" t="s">
        <v>183</v>
      </c>
      <c r="C154" s="7">
        <v>1926</v>
      </c>
      <c r="D154" s="7">
        <v>1</v>
      </c>
      <c r="E154" s="7">
        <v>0</v>
      </c>
      <c r="F154" s="7">
        <v>3</v>
      </c>
      <c r="G154" s="7">
        <v>5</v>
      </c>
      <c r="H154" s="7">
        <f>SUM('на 01.09.2017'!H154)</f>
        <v>6</v>
      </c>
      <c r="I154" s="22">
        <f t="shared" si="2"/>
        <v>202.4</v>
      </c>
      <c r="J154" s="8">
        <f>SUM('на 01.09.2017'!J154)</f>
        <v>202.4</v>
      </c>
      <c r="K154" s="22">
        <v>0</v>
      </c>
      <c r="L154" s="5" t="s">
        <v>251</v>
      </c>
      <c r="M154" s="82"/>
      <c r="O154" s="59"/>
      <c r="P154" s="48"/>
    </row>
    <row r="155" spans="1:16" ht="12" customHeight="1">
      <c r="A155" s="7">
        <v>148</v>
      </c>
      <c r="B155" s="7" t="s">
        <v>184</v>
      </c>
      <c r="C155" s="7" t="s">
        <v>51</v>
      </c>
      <c r="D155" s="7">
        <v>2</v>
      </c>
      <c r="E155" s="7">
        <v>1</v>
      </c>
      <c r="F155" s="7">
        <v>5</v>
      </c>
      <c r="G155" s="7">
        <v>6</v>
      </c>
      <c r="H155" s="7">
        <f>SUM('на 01.09.2017'!H155)</f>
        <v>6</v>
      </c>
      <c r="I155" s="22">
        <f t="shared" si="2"/>
        <v>134.7</v>
      </c>
      <c r="J155" s="8">
        <f>SUM('на 01.09.2017'!J155)</f>
        <v>134.7</v>
      </c>
      <c r="K155" s="22">
        <v>0</v>
      </c>
      <c r="L155" s="5" t="s">
        <v>251</v>
      </c>
      <c r="M155" s="82"/>
      <c r="O155" s="59"/>
      <c r="P155" s="48"/>
    </row>
    <row r="156" spans="1:16" ht="12" customHeight="1">
      <c r="A156" s="7">
        <v>149</v>
      </c>
      <c r="B156" s="7" t="s">
        <v>185</v>
      </c>
      <c r="C156" s="7" t="s">
        <v>51</v>
      </c>
      <c r="D156" s="7">
        <v>3</v>
      </c>
      <c r="E156" s="7">
        <v>4</v>
      </c>
      <c r="F156" s="7">
        <v>38</v>
      </c>
      <c r="G156" s="7">
        <v>64</v>
      </c>
      <c r="H156" s="7">
        <f>SUM('на 01.09.2017'!H156)</f>
        <v>77</v>
      </c>
      <c r="I156" s="22">
        <f t="shared" si="2"/>
        <v>1796.1</v>
      </c>
      <c r="J156" s="8">
        <f>SUM('на 01.09.2017'!J156)</f>
        <v>1524.6</v>
      </c>
      <c r="K156" s="22">
        <f>SUM('на 01.09.2017'!K156)</f>
        <v>271.5</v>
      </c>
      <c r="L156" s="5" t="s">
        <v>251</v>
      </c>
      <c r="M156" s="82"/>
      <c r="O156" s="59"/>
      <c r="P156" s="48"/>
    </row>
    <row r="157" spans="1:16" ht="12" customHeight="1">
      <c r="A157" s="7">
        <v>150</v>
      </c>
      <c r="B157" s="7" t="s">
        <v>309</v>
      </c>
      <c r="C157" s="7">
        <v>2017</v>
      </c>
      <c r="D157" s="7">
        <v>3</v>
      </c>
      <c r="E157" s="7"/>
      <c r="F157" s="7">
        <v>18</v>
      </c>
      <c r="G157" s="7">
        <v>25</v>
      </c>
      <c r="H157" s="7"/>
      <c r="I157" s="22">
        <f>SUM(J157:K157)</f>
        <v>661.5</v>
      </c>
      <c r="J157" s="8">
        <f>SUM('на 01.09.2017'!J157)</f>
        <v>661.5</v>
      </c>
      <c r="K157" s="22">
        <f>SUM('на 01.09.2017'!K157)</f>
        <v>0</v>
      </c>
      <c r="L157" s="5"/>
      <c r="M157" s="82"/>
      <c r="O157" s="59"/>
      <c r="P157" s="48"/>
    </row>
    <row r="158" spans="1:16" ht="12" customHeight="1">
      <c r="A158" s="7">
        <v>151</v>
      </c>
      <c r="B158" s="7" t="s">
        <v>5</v>
      </c>
      <c r="C158" s="7">
        <v>1992</v>
      </c>
      <c r="D158" s="7">
        <v>2</v>
      </c>
      <c r="E158" s="7"/>
      <c r="F158" s="7">
        <v>8</v>
      </c>
      <c r="G158" s="7"/>
      <c r="H158" s="7">
        <f>SUM('на 01.09.2017'!H158)</f>
        <v>18</v>
      </c>
      <c r="I158" s="22">
        <f t="shared" si="2"/>
        <v>364</v>
      </c>
      <c r="J158" s="8">
        <f>SUM('на 01.09.2017'!J158)</f>
        <v>364</v>
      </c>
      <c r="K158" s="22">
        <v>0</v>
      </c>
      <c r="L158" s="5" t="s">
        <v>251</v>
      </c>
      <c r="M158" s="82"/>
      <c r="O158" s="59"/>
      <c r="P158" s="48"/>
    </row>
    <row r="159" spans="1:16" ht="12" customHeight="1">
      <c r="A159" s="7">
        <v>152</v>
      </c>
      <c r="B159" s="7" t="s">
        <v>31</v>
      </c>
      <c r="C159" s="7">
        <v>1992</v>
      </c>
      <c r="D159" s="7">
        <v>3</v>
      </c>
      <c r="E159" s="7">
        <v>2</v>
      </c>
      <c r="F159" s="7">
        <v>24</v>
      </c>
      <c r="G159" s="7">
        <v>54</v>
      </c>
      <c r="H159" s="7">
        <f>SUM('на 01.09.2017'!H159)</f>
        <v>66</v>
      </c>
      <c r="I159" s="22">
        <f t="shared" si="2"/>
        <v>1300.33</v>
      </c>
      <c r="J159" s="8">
        <f>SUM('на 01.09.2017'!J159)</f>
        <v>1300.33</v>
      </c>
      <c r="K159" s="22">
        <v>0</v>
      </c>
      <c r="L159" s="5" t="s">
        <v>251</v>
      </c>
      <c r="M159" s="82"/>
      <c r="O159" s="59"/>
      <c r="P159" s="48"/>
    </row>
    <row r="160" spans="1:16" ht="12" customHeight="1">
      <c r="A160" s="7">
        <v>153</v>
      </c>
      <c r="B160" s="7" t="s">
        <v>186</v>
      </c>
      <c r="C160" s="7">
        <v>1928</v>
      </c>
      <c r="D160" s="7">
        <v>2</v>
      </c>
      <c r="E160" s="7">
        <v>2</v>
      </c>
      <c r="F160" s="7">
        <v>8</v>
      </c>
      <c r="G160" s="7">
        <v>16</v>
      </c>
      <c r="H160" s="7">
        <f>SUM('на 01.09.2017'!H160)</f>
        <v>14</v>
      </c>
      <c r="I160" s="22">
        <f t="shared" si="2"/>
        <v>315.8</v>
      </c>
      <c r="J160" s="8">
        <f>SUM('на 01.09.2017'!J160)</f>
        <v>315.8</v>
      </c>
      <c r="K160" s="22">
        <v>0</v>
      </c>
      <c r="L160" s="5" t="s">
        <v>251</v>
      </c>
      <c r="M160" s="82"/>
      <c r="O160" s="59"/>
      <c r="P160" s="48"/>
    </row>
    <row r="161" spans="1:16" ht="12" customHeight="1">
      <c r="A161" s="7">
        <v>154</v>
      </c>
      <c r="B161" s="7" t="s">
        <v>188</v>
      </c>
      <c r="C161" s="7">
        <v>1928</v>
      </c>
      <c r="D161" s="7">
        <v>2</v>
      </c>
      <c r="E161" s="7">
        <v>2</v>
      </c>
      <c r="F161" s="7">
        <v>8</v>
      </c>
      <c r="G161" s="7">
        <v>15</v>
      </c>
      <c r="H161" s="7">
        <f>SUM('на 01.09.2017'!H161)</f>
        <v>17</v>
      </c>
      <c r="I161" s="22">
        <f t="shared" si="2"/>
        <v>318</v>
      </c>
      <c r="J161" s="8">
        <f>SUM('на 01.09.2017'!J161)</f>
        <v>318</v>
      </c>
      <c r="K161" s="22">
        <v>0</v>
      </c>
      <c r="L161" s="5" t="s">
        <v>251</v>
      </c>
      <c r="M161" s="82"/>
      <c r="O161" s="59"/>
      <c r="P161" s="48"/>
    </row>
    <row r="162" spans="1:16" ht="12" customHeight="1">
      <c r="A162" s="7">
        <v>155</v>
      </c>
      <c r="B162" s="7" t="s">
        <v>189</v>
      </c>
      <c r="C162" s="7">
        <v>1928</v>
      </c>
      <c r="D162" s="7">
        <v>2</v>
      </c>
      <c r="E162" s="7">
        <v>2</v>
      </c>
      <c r="F162" s="7">
        <v>8</v>
      </c>
      <c r="G162" s="7">
        <v>16</v>
      </c>
      <c r="H162" s="7">
        <f>SUM('на 01.09.2017'!H162)</f>
        <v>17</v>
      </c>
      <c r="I162" s="22">
        <f t="shared" si="2"/>
        <v>314.1</v>
      </c>
      <c r="J162" s="8">
        <f>SUM('на 01.09.2017'!J162)</f>
        <v>314.1</v>
      </c>
      <c r="K162" s="22">
        <v>0</v>
      </c>
      <c r="L162" s="5" t="s">
        <v>251</v>
      </c>
      <c r="M162" s="82"/>
      <c r="O162" s="59"/>
      <c r="P162" s="48"/>
    </row>
    <row r="163" spans="1:16" ht="12" customHeight="1">
      <c r="A163" s="7">
        <v>156</v>
      </c>
      <c r="B163" s="7" t="s">
        <v>190</v>
      </c>
      <c r="C163" s="7">
        <v>1928</v>
      </c>
      <c r="D163" s="7">
        <v>2</v>
      </c>
      <c r="E163" s="7">
        <v>2</v>
      </c>
      <c r="F163" s="7">
        <v>8</v>
      </c>
      <c r="G163" s="7">
        <v>16</v>
      </c>
      <c r="H163" s="7">
        <f>SUM('на 01.09.2017'!H163)</f>
        <v>17</v>
      </c>
      <c r="I163" s="22">
        <f t="shared" si="2"/>
        <v>317.8</v>
      </c>
      <c r="J163" s="8">
        <f>SUM('на 01.09.2017'!J163)</f>
        <v>317.8</v>
      </c>
      <c r="K163" s="22">
        <v>0</v>
      </c>
      <c r="L163" s="5" t="s">
        <v>251</v>
      </c>
      <c r="M163" s="82"/>
      <c r="O163" s="59"/>
      <c r="P163" s="48"/>
    </row>
    <row r="164" spans="1:16" ht="12" customHeight="1">
      <c r="A164" s="7">
        <v>157</v>
      </c>
      <c r="B164" s="7" t="s">
        <v>191</v>
      </c>
      <c r="C164" s="7">
        <v>1930</v>
      </c>
      <c r="D164" s="7">
        <v>2</v>
      </c>
      <c r="E164" s="7">
        <v>2</v>
      </c>
      <c r="F164" s="12">
        <v>8</v>
      </c>
      <c r="G164" s="7">
        <v>16</v>
      </c>
      <c r="H164" s="7">
        <f>SUM('на 01.09.2017'!H164)</f>
        <v>22</v>
      </c>
      <c r="I164" s="22">
        <f t="shared" si="2"/>
        <v>307.4</v>
      </c>
      <c r="J164" s="8">
        <f>SUM('на 01.09.2017'!J164)</f>
        <v>307.4</v>
      </c>
      <c r="K164" s="22">
        <v>0</v>
      </c>
      <c r="L164" s="5" t="s">
        <v>251</v>
      </c>
      <c r="M164" s="82"/>
      <c r="O164" s="59"/>
      <c r="P164" s="48"/>
    </row>
    <row r="165" spans="1:16" ht="12" customHeight="1">
      <c r="A165" s="7">
        <v>158</v>
      </c>
      <c r="B165" s="7" t="s">
        <v>192</v>
      </c>
      <c r="C165" s="7">
        <v>1930</v>
      </c>
      <c r="D165" s="7">
        <v>2</v>
      </c>
      <c r="E165" s="7">
        <v>2</v>
      </c>
      <c r="F165" s="12">
        <v>8</v>
      </c>
      <c r="G165" s="7">
        <v>16</v>
      </c>
      <c r="H165" s="7">
        <f>SUM('на 01.09.2017'!H165)</f>
        <v>19</v>
      </c>
      <c r="I165" s="22">
        <f t="shared" si="2"/>
        <v>325.9</v>
      </c>
      <c r="J165" s="8">
        <f>SUM('на 01.09.2017'!J165)</f>
        <v>325.9</v>
      </c>
      <c r="K165" s="22">
        <v>0</v>
      </c>
      <c r="L165" s="5" t="s">
        <v>251</v>
      </c>
      <c r="M165" s="82"/>
      <c r="O165" s="59"/>
      <c r="P165" s="48"/>
    </row>
    <row r="166" spans="1:16" ht="12" customHeight="1">
      <c r="A166" s="7">
        <v>159</v>
      </c>
      <c r="B166" s="7" t="s">
        <v>193</v>
      </c>
      <c r="C166" s="7">
        <v>1930</v>
      </c>
      <c r="D166" s="7">
        <v>2</v>
      </c>
      <c r="E166" s="7">
        <v>2</v>
      </c>
      <c r="F166" s="7">
        <v>8</v>
      </c>
      <c r="G166" s="7">
        <v>16</v>
      </c>
      <c r="H166" s="7">
        <f>SUM('на 01.09.2017'!H166)</f>
        <v>21</v>
      </c>
      <c r="I166" s="22">
        <f t="shared" si="2"/>
        <v>322.4</v>
      </c>
      <c r="J166" s="8">
        <f>SUM('на 01.09.2017'!J166)</f>
        <v>322.4</v>
      </c>
      <c r="K166" s="22">
        <v>0</v>
      </c>
      <c r="L166" s="5" t="s">
        <v>251</v>
      </c>
      <c r="M166" s="82"/>
      <c r="O166" s="59"/>
      <c r="P166" s="48"/>
    </row>
    <row r="167" spans="1:16" ht="12" customHeight="1">
      <c r="A167" s="7">
        <v>160</v>
      </c>
      <c r="B167" s="7" t="s">
        <v>194</v>
      </c>
      <c r="C167" s="7">
        <v>1930</v>
      </c>
      <c r="D167" s="7">
        <v>2</v>
      </c>
      <c r="E167" s="7">
        <v>2</v>
      </c>
      <c r="F167" s="7">
        <v>8</v>
      </c>
      <c r="G167" s="7">
        <v>16</v>
      </c>
      <c r="H167" s="7">
        <f>SUM('на 01.09.2017'!H167)</f>
        <v>23</v>
      </c>
      <c r="I167" s="22">
        <f t="shared" si="2"/>
        <v>328.6</v>
      </c>
      <c r="J167" s="8">
        <f>SUM('на 01.09.2017'!J167)</f>
        <v>328.6</v>
      </c>
      <c r="K167" s="22">
        <v>0</v>
      </c>
      <c r="L167" s="5" t="s">
        <v>251</v>
      </c>
      <c r="M167" s="82"/>
      <c r="O167" s="59"/>
      <c r="P167" s="48"/>
    </row>
    <row r="168" spans="1:16" ht="12" customHeight="1">
      <c r="A168" s="7">
        <v>161</v>
      </c>
      <c r="B168" s="7" t="s">
        <v>221</v>
      </c>
      <c r="C168" s="7" t="s">
        <v>50</v>
      </c>
      <c r="D168" s="7">
        <v>3</v>
      </c>
      <c r="E168" s="7">
        <v>5</v>
      </c>
      <c r="F168" s="7">
        <v>48</v>
      </c>
      <c r="G168" s="7">
        <v>97</v>
      </c>
      <c r="H168" s="7">
        <f>SUM('на 01.09.2017'!H168)</f>
        <v>99</v>
      </c>
      <c r="I168" s="22">
        <f t="shared" si="2"/>
        <v>2012.6</v>
      </c>
      <c r="J168" s="8">
        <f>SUM('на 01.09.2017'!J168)</f>
        <v>1818.8</v>
      </c>
      <c r="K168" s="22">
        <f>SUM('на 01.09.2017'!K168)</f>
        <v>193.8</v>
      </c>
      <c r="L168" s="5" t="s">
        <v>251</v>
      </c>
      <c r="M168" s="82"/>
      <c r="O168" s="59"/>
      <c r="P168" s="48"/>
    </row>
    <row r="169" spans="1:16" ht="12" customHeight="1">
      <c r="A169" s="7">
        <v>162</v>
      </c>
      <c r="B169" s="7" t="s">
        <v>195</v>
      </c>
      <c r="C169" s="7">
        <v>1980</v>
      </c>
      <c r="D169" s="7">
        <v>3</v>
      </c>
      <c r="E169" s="7">
        <v>3</v>
      </c>
      <c r="F169" s="7">
        <v>27</v>
      </c>
      <c r="G169" s="7">
        <v>54</v>
      </c>
      <c r="H169" s="7">
        <f>SUM('на 01.09.2017'!H169)</f>
        <v>68</v>
      </c>
      <c r="I169" s="22">
        <f t="shared" si="2"/>
        <v>1320.3</v>
      </c>
      <c r="J169" s="8">
        <f>SUM('на 01.09.2017'!J169)</f>
        <v>1320.3</v>
      </c>
      <c r="K169" s="22">
        <v>0</v>
      </c>
      <c r="L169" s="5" t="s">
        <v>251</v>
      </c>
      <c r="M169" s="82"/>
      <c r="O169" s="59"/>
      <c r="P169" s="48"/>
    </row>
    <row r="170" spans="1:16" ht="12" customHeight="1">
      <c r="A170" s="7">
        <v>163</v>
      </c>
      <c r="B170" s="7" t="s">
        <v>226</v>
      </c>
      <c r="C170" s="7">
        <v>2016</v>
      </c>
      <c r="D170" s="7">
        <v>5</v>
      </c>
      <c r="E170" s="7"/>
      <c r="F170" s="7">
        <v>30</v>
      </c>
      <c r="G170" s="7">
        <v>60</v>
      </c>
      <c r="H170" s="7"/>
      <c r="I170" s="8">
        <f>SUM(J170:K170)</f>
        <v>2212.8</v>
      </c>
      <c r="J170" s="22">
        <v>1815.3</v>
      </c>
      <c r="K170" s="22">
        <v>397.5</v>
      </c>
      <c r="L170" s="5"/>
      <c r="M170" s="99" t="s">
        <v>294</v>
      </c>
      <c r="O170" s="59"/>
      <c r="P170" s="48"/>
    </row>
    <row r="171" spans="1:16" ht="12" customHeight="1">
      <c r="A171" s="7">
        <v>164</v>
      </c>
      <c r="B171" s="7" t="s">
        <v>196</v>
      </c>
      <c r="C171" s="7">
        <v>1956</v>
      </c>
      <c r="D171" s="7">
        <v>1</v>
      </c>
      <c r="E171" s="7">
        <v>2</v>
      </c>
      <c r="F171" s="12">
        <v>2</v>
      </c>
      <c r="G171" s="7">
        <v>6</v>
      </c>
      <c r="H171" s="7">
        <f>SUM('на 01.09.2017'!H171)</f>
        <v>4</v>
      </c>
      <c r="I171" s="22">
        <f t="shared" si="2"/>
        <v>81.6</v>
      </c>
      <c r="J171" s="8">
        <f>SUM('на 01.09.2017'!J171)</f>
        <v>81.6</v>
      </c>
      <c r="K171" s="22">
        <v>0</v>
      </c>
      <c r="L171" s="35" t="s">
        <v>257</v>
      </c>
      <c r="M171" s="100"/>
      <c r="O171" s="59"/>
      <c r="P171" s="48"/>
    </row>
    <row r="172" spans="1:16" ht="12" customHeight="1">
      <c r="A172" s="7">
        <v>165</v>
      </c>
      <c r="B172" s="7" t="s">
        <v>197</v>
      </c>
      <c r="C172" s="7">
        <v>1956</v>
      </c>
      <c r="D172" s="7">
        <v>1</v>
      </c>
      <c r="E172" s="7">
        <v>0</v>
      </c>
      <c r="F172" s="12">
        <v>2</v>
      </c>
      <c r="G172" s="7">
        <v>6</v>
      </c>
      <c r="H172" s="7">
        <f>SUM('на 01.09.2017'!H172)</f>
        <v>8</v>
      </c>
      <c r="I172" s="22">
        <f t="shared" si="2"/>
        <v>132.2</v>
      </c>
      <c r="J172" s="8">
        <f>SUM('на 01.09.2017'!J172)</f>
        <v>132.2</v>
      </c>
      <c r="K172" s="22">
        <v>0</v>
      </c>
      <c r="L172" s="5" t="s">
        <v>251</v>
      </c>
      <c r="M172" s="100"/>
      <c r="O172" s="59"/>
      <c r="P172" s="48"/>
    </row>
    <row r="173" spans="1:16" ht="12" customHeight="1">
      <c r="A173" s="7">
        <v>166</v>
      </c>
      <c r="B173" s="7" t="s">
        <v>198</v>
      </c>
      <c r="C173" s="7">
        <v>1956</v>
      </c>
      <c r="D173" s="7">
        <v>1</v>
      </c>
      <c r="E173" s="7">
        <v>0</v>
      </c>
      <c r="F173" s="12">
        <v>4</v>
      </c>
      <c r="G173" s="7">
        <v>5</v>
      </c>
      <c r="H173" s="7">
        <f>SUM('на 01.09.2017'!H173)</f>
        <v>8</v>
      </c>
      <c r="I173" s="22">
        <f t="shared" si="2"/>
        <v>87.2</v>
      </c>
      <c r="J173" s="8">
        <f>SUM('на 01.09.2017'!J173)</f>
        <v>87.2</v>
      </c>
      <c r="K173" s="22">
        <v>0</v>
      </c>
      <c r="L173" s="5" t="s">
        <v>251</v>
      </c>
      <c r="M173" s="100" t="s">
        <v>294</v>
      </c>
      <c r="O173" s="59"/>
      <c r="P173" s="48"/>
    </row>
    <row r="174" spans="1:16" ht="12" customHeight="1">
      <c r="A174" s="7">
        <v>167</v>
      </c>
      <c r="B174" s="7" t="s">
        <v>199</v>
      </c>
      <c r="C174" s="7">
        <v>1956</v>
      </c>
      <c r="D174" s="7">
        <v>1</v>
      </c>
      <c r="E174" s="7">
        <v>0</v>
      </c>
      <c r="F174" s="12">
        <v>3</v>
      </c>
      <c r="G174" s="7">
        <v>4</v>
      </c>
      <c r="H174" s="7">
        <f>SUM('на 01.09.2017'!H174)</f>
        <v>5</v>
      </c>
      <c r="I174" s="22">
        <f t="shared" si="2"/>
        <v>96.9</v>
      </c>
      <c r="J174" s="8">
        <f>SUM('на 01.09.2017'!J174)</f>
        <v>96.9</v>
      </c>
      <c r="K174" s="22">
        <v>0</v>
      </c>
      <c r="L174" s="5" t="s">
        <v>251</v>
      </c>
      <c r="M174" s="100"/>
      <c r="O174" s="59"/>
      <c r="P174" s="48"/>
    </row>
    <row r="175" spans="1:16" ht="12" customHeight="1">
      <c r="A175" s="7">
        <v>168</v>
      </c>
      <c r="B175" s="7" t="s">
        <v>200</v>
      </c>
      <c r="C175" s="7">
        <v>1956</v>
      </c>
      <c r="D175" s="7">
        <v>1</v>
      </c>
      <c r="E175" s="7"/>
      <c r="F175" s="12">
        <v>3</v>
      </c>
      <c r="G175" s="7"/>
      <c r="H175" s="7">
        <f>SUM('на 01.09.2017'!H175)</f>
        <v>5</v>
      </c>
      <c r="I175" s="22">
        <f t="shared" si="2"/>
        <v>108.9</v>
      </c>
      <c r="J175" s="8">
        <f>SUM('на 01.09.2017'!J175)</f>
        <v>108.9</v>
      </c>
      <c r="K175" s="22">
        <v>0</v>
      </c>
      <c r="L175" s="5" t="s">
        <v>251</v>
      </c>
      <c r="M175" s="100"/>
      <c r="O175" s="59"/>
      <c r="P175" s="48"/>
    </row>
    <row r="176" spans="1:16" ht="12" customHeight="1">
      <c r="A176" s="7">
        <v>169</v>
      </c>
      <c r="B176" s="7" t="s">
        <v>201</v>
      </c>
      <c r="C176" s="7">
        <v>1956</v>
      </c>
      <c r="D176" s="7">
        <v>1</v>
      </c>
      <c r="E176" s="7"/>
      <c r="F176" s="12">
        <v>4</v>
      </c>
      <c r="G176" s="7"/>
      <c r="H176" s="7">
        <f>SUM('на 01.09.2017'!H176)</f>
        <v>5</v>
      </c>
      <c r="I176" s="22">
        <f t="shared" si="2"/>
        <v>141.1</v>
      </c>
      <c r="J176" s="8">
        <f>SUM('на 01.09.2017'!J176)</f>
        <v>141.1</v>
      </c>
      <c r="K176" s="22">
        <v>0</v>
      </c>
      <c r="L176" s="5" t="s">
        <v>251</v>
      </c>
      <c r="M176" s="100"/>
      <c r="O176" s="59"/>
      <c r="P176" s="48"/>
    </row>
    <row r="177" spans="1:16" ht="12" customHeight="1">
      <c r="A177" s="7">
        <v>170</v>
      </c>
      <c r="B177" s="7" t="s">
        <v>202</v>
      </c>
      <c r="C177" s="7">
        <v>1956</v>
      </c>
      <c r="D177" s="7">
        <v>1</v>
      </c>
      <c r="E177" s="7"/>
      <c r="F177" s="12">
        <v>4</v>
      </c>
      <c r="G177" s="7"/>
      <c r="H177" s="7">
        <f>SUM('на 01.09.2017'!H177)</f>
        <v>7</v>
      </c>
      <c r="I177" s="22">
        <f t="shared" si="2"/>
        <v>127.5</v>
      </c>
      <c r="J177" s="8">
        <f>SUM('на 01.09.2017'!J177)</f>
        <v>127.5</v>
      </c>
      <c r="K177" s="22">
        <v>0</v>
      </c>
      <c r="L177" s="5" t="s">
        <v>251</v>
      </c>
      <c r="M177" s="100"/>
      <c r="O177" s="59"/>
      <c r="P177" s="48"/>
    </row>
    <row r="178" spans="1:16" ht="12" customHeight="1">
      <c r="A178" s="7">
        <v>171</v>
      </c>
      <c r="B178" s="7" t="s">
        <v>203</v>
      </c>
      <c r="C178" s="7">
        <v>2010</v>
      </c>
      <c r="D178" s="7">
        <v>3</v>
      </c>
      <c r="E178" s="7"/>
      <c r="F178" s="12">
        <v>16</v>
      </c>
      <c r="G178" s="7"/>
      <c r="H178" s="7">
        <f>SUM('на 01.09.2017'!H178)</f>
        <v>44</v>
      </c>
      <c r="I178" s="22">
        <f t="shared" si="2"/>
        <v>922.7</v>
      </c>
      <c r="J178" s="8">
        <f>SUM('на 01.09.2017'!J178)</f>
        <v>922.7</v>
      </c>
      <c r="K178" s="22">
        <v>0</v>
      </c>
      <c r="L178" s="5" t="s">
        <v>251</v>
      </c>
      <c r="M178" s="100"/>
      <c r="O178" s="59"/>
      <c r="P178" s="48"/>
    </row>
    <row r="179" spans="1:16" ht="12" customHeight="1">
      <c r="A179" s="7">
        <v>172</v>
      </c>
      <c r="B179" s="7" t="s">
        <v>30</v>
      </c>
      <c r="C179" s="7">
        <v>2011</v>
      </c>
      <c r="D179" s="7">
        <v>3</v>
      </c>
      <c r="E179" s="7"/>
      <c r="F179" s="7">
        <v>24</v>
      </c>
      <c r="G179" s="7">
        <v>3</v>
      </c>
      <c r="H179" s="7">
        <f>SUM('на 01.09.2017'!H179)</f>
        <v>36</v>
      </c>
      <c r="I179" s="22">
        <f t="shared" si="2"/>
        <v>1161.8</v>
      </c>
      <c r="J179" s="8">
        <f>SUM('на 01.09.2017'!J179)</f>
        <v>1161.8</v>
      </c>
      <c r="K179" s="22">
        <v>0</v>
      </c>
      <c r="L179" s="5" t="s">
        <v>251</v>
      </c>
      <c r="M179" s="100"/>
      <c r="O179" s="59"/>
      <c r="P179" s="48"/>
    </row>
    <row r="180" spans="1:16" ht="12" customHeight="1">
      <c r="A180" s="7">
        <v>173</v>
      </c>
      <c r="B180" s="7" t="s">
        <v>204</v>
      </c>
      <c r="C180" s="7">
        <v>1969</v>
      </c>
      <c r="D180" s="7">
        <v>1</v>
      </c>
      <c r="E180" s="7">
        <v>0</v>
      </c>
      <c r="F180" s="7">
        <v>4</v>
      </c>
      <c r="G180" s="7">
        <v>5</v>
      </c>
      <c r="H180" s="7">
        <f>SUM('на 01.09.2017'!H180)</f>
        <v>8</v>
      </c>
      <c r="I180" s="22">
        <f t="shared" si="2"/>
        <v>139.4</v>
      </c>
      <c r="J180" s="8">
        <f>SUM('на 01.09.2017'!J180)</f>
        <v>139.4</v>
      </c>
      <c r="K180" s="22">
        <v>0</v>
      </c>
      <c r="L180" s="5" t="s">
        <v>251</v>
      </c>
      <c r="M180" s="100"/>
      <c r="O180" s="59"/>
      <c r="P180" s="48"/>
    </row>
    <row r="181" spans="1:16" ht="12" customHeight="1">
      <c r="A181" s="7">
        <v>174</v>
      </c>
      <c r="B181" s="7" t="s">
        <v>205</v>
      </c>
      <c r="C181" s="7">
        <v>1975</v>
      </c>
      <c r="D181" s="7">
        <v>2</v>
      </c>
      <c r="E181" s="7">
        <v>2</v>
      </c>
      <c r="F181" s="7">
        <v>16</v>
      </c>
      <c r="G181" s="7">
        <v>32</v>
      </c>
      <c r="H181" s="7">
        <f>SUM('на 01.09.2017'!H181)</f>
        <v>31</v>
      </c>
      <c r="I181" s="22">
        <f t="shared" si="2"/>
        <v>781.2</v>
      </c>
      <c r="J181" s="8">
        <f>SUM('на 01.09.2017'!J181)</f>
        <v>781.2</v>
      </c>
      <c r="K181" s="22">
        <v>0</v>
      </c>
      <c r="L181" s="5" t="s">
        <v>251</v>
      </c>
      <c r="M181" s="100"/>
      <c r="O181" s="59"/>
      <c r="P181" s="48"/>
    </row>
    <row r="182" spans="1:16" ht="12" customHeight="1">
      <c r="A182" s="7">
        <v>175</v>
      </c>
      <c r="B182" s="7" t="s">
        <v>206</v>
      </c>
      <c r="C182" s="7">
        <v>1977</v>
      </c>
      <c r="D182" s="7">
        <v>2</v>
      </c>
      <c r="E182" s="12">
        <v>2</v>
      </c>
      <c r="F182" s="7">
        <v>16</v>
      </c>
      <c r="G182" s="7">
        <v>32</v>
      </c>
      <c r="H182" s="7">
        <f>SUM('на 01.09.2017'!H182)</f>
        <v>42</v>
      </c>
      <c r="I182" s="22">
        <f t="shared" si="2"/>
        <v>795.7</v>
      </c>
      <c r="J182" s="8">
        <f>SUM('на 01.09.2017'!J182)</f>
        <v>795.7</v>
      </c>
      <c r="K182" s="22">
        <v>0</v>
      </c>
      <c r="L182" s="5" t="s">
        <v>251</v>
      </c>
      <c r="M182" s="100"/>
      <c r="O182" s="59"/>
      <c r="P182" s="48"/>
    </row>
    <row r="183" spans="1:16" ht="12" customHeight="1">
      <c r="A183" s="7">
        <v>176</v>
      </c>
      <c r="B183" s="7" t="s">
        <v>207</v>
      </c>
      <c r="C183" s="7">
        <v>1978</v>
      </c>
      <c r="D183" s="7">
        <v>2</v>
      </c>
      <c r="E183" s="7">
        <v>2</v>
      </c>
      <c r="F183" s="7">
        <v>16</v>
      </c>
      <c r="G183" s="7">
        <v>32</v>
      </c>
      <c r="H183" s="7">
        <f>SUM('на 01.09.2017'!H183)</f>
        <v>21</v>
      </c>
      <c r="I183" s="22">
        <f t="shared" si="2"/>
        <v>807</v>
      </c>
      <c r="J183" s="8">
        <f>SUM('на 01.09.2017'!J183)</f>
        <v>807</v>
      </c>
      <c r="K183" s="22">
        <v>0</v>
      </c>
      <c r="L183" s="5" t="s">
        <v>251</v>
      </c>
      <c r="M183" s="100"/>
      <c r="O183" s="59"/>
      <c r="P183" s="48"/>
    </row>
    <row r="184" spans="1:16" ht="12" customHeight="1">
      <c r="A184" s="7">
        <v>177</v>
      </c>
      <c r="B184" s="7" t="s">
        <v>283</v>
      </c>
      <c r="C184" s="7">
        <v>2016</v>
      </c>
      <c r="D184" s="7">
        <v>3</v>
      </c>
      <c r="E184" s="7">
        <v>2</v>
      </c>
      <c r="F184" s="7">
        <v>24</v>
      </c>
      <c r="G184" s="7"/>
      <c r="H184" s="7">
        <f>SUM('на 01.09.2017'!H184)</f>
        <v>27</v>
      </c>
      <c r="I184" s="22">
        <f t="shared" si="2"/>
        <v>1030.4</v>
      </c>
      <c r="J184" s="8">
        <f>SUM('на 01.09.2017'!J184)</f>
        <v>1030.4</v>
      </c>
      <c r="K184" s="22">
        <v>0</v>
      </c>
      <c r="L184" s="22">
        <v>0</v>
      </c>
      <c r="M184" s="100"/>
      <c r="O184" s="59"/>
      <c r="P184" s="48"/>
    </row>
    <row r="185" spans="1:16" ht="12" customHeight="1">
      <c r="A185" s="7">
        <v>178</v>
      </c>
      <c r="B185" s="7" t="s">
        <v>289</v>
      </c>
      <c r="C185" s="7">
        <v>2016</v>
      </c>
      <c r="D185" s="7">
        <v>3</v>
      </c>
      <c r="E185" s="7">
        <v>2</v>
      </c>
      <c r="F185" s="7">
        <v>27</v>
      </c>
      <c r="G185" s="7">
        <v>42</v>
      </c>
      <c r="H185" s="7">
        <f>SUM('на 01.09.2017'!H185)</f>
        <v>44</v>
      </c>
      <c r="I185" s="22">
        <f t="shared" si="2"/>
        <v>1058.9</v>
      </c>
      <c r="J185" s="8">
        <f>SUM('на 01.09.2017'!J185)</f>
        <v>1058.9</v>
      </c>
      <c r="K185" s="22">
        <v>0</v>
      </c>
      <c r="L185" s="22"/>
      <c r="M185" s="101"/>
      <c r="O185" s="59"/>
      <c r="P185" s="48"/>
    </row>
    <row r="186" spans="1:16" ht="48" customHeight="1">
      <c r="A186" s="7">
        <v>179</v>
      </c>
      <c r="B186" s="7" t="s">
        <v>208</v>
      </c>
      <c r="C186" s="7">
        <v>1950</v>
      </c>
      <c r="D186" s="7">
        <v>2</v>
      </c>
      <c r="E186" s="7">
        <v>3</v>
      </c>
      <c r="F186" s="7">
        <v>20</v>
      </c>
      <c r="G186" s="7">
        <v>30</v>
      </c>
      <c r="H186" s="7">
        <f>SUM('на 01.09.2017'!H186)</f>
        <v>30</v>
      </c>
      <c r="I186" s="22">
        <f t="shared" si="2"/>
        <v>680.1</v>
      </c>
      <c r="J186" s="8">
        <f>SUM('на 01.09.2017'!J186)</f>
        <v>680.1</v>
      </c>
      <c r="K186" s="22">
        <v>0</v>
      </c>
      <c r="L186" s="5" t="s">
        <v>251</v>
      </c>
      <c r="M186" s="90" t="s">
        <v>306</v>
      </c>
      <c r="O186" s="59"/>
      <c r="P186" s="48"/>
    </row>
    <row r="187" spans="1:16" ht="48" customHeight="1">
      <c r="A187" s="7">
        <v>180</v>
      </c>
      <c r="B187" s="7" t="s">
        <v>209</v>
      </c>
      <c r="C187" s="7">
        <v>1940</v>
      </c>
      <c r="D187" s="7">
        <v>2</v>
      </c>
      <c r="E187" s="7">
        <v>1</v>
      </c>
      <c r="F187" s="7">
        <v>6</v>
      </c>
      <c r="G187" s="7">
        <v>6</v>
      </c>
      <c r="H187" s="7">
        <f>SUM('на 01.09.2017'!H187)</f>
        <v>12</v>
      </c>
      <c r="I187" s="22">
        <f t="shared" si="2"/>
        <v>159.5</v>
      </c>
      <c r="J187" s="8">
        <f>SUM('на 01.09.2017'!J187)</f>
        <v>159.5</v>
      </c>
      <c r="K187" s="22">
        <v>0</v>
      </c>
      <c r="L187" s="5" t="s">
        <v>251</v>
      </c>
      <c r="M187" s="91"/>
      <c r="O187" s="59"/>
      <c r="P187" s="48"/>
    </row>
    <row r="188" spans="1:16" ht="24.75" customHeight="1">
      <c r="A188" s="7">
        <v>181</v>
      </c>
      <c r="B188" s="7" t="s">
        <v>8</v>
      </c>
      <c r="C188" s="7"/>
      <c r="D188" s="7">
        <v>5</v>
      </c>
      <c r="E188" s="7"/>
      <c r="F188" s="7">
        <v>74</v>
      </c>
      <c r="G188" s="7"/>
      <c r="H188" s="7">
        <f>SUM('на 01.09.2017'!H188)</f>
        <v>126</v>
      </c>
      <c r="I188" s="22">
        <f t="shared" si="2"/>
        <v>3377.2999999999997</v>
      </c>
      <c r="J188" s="8">
        <f>SUM('на 01.09.2017'!J188)</f>
        <v>2701.7</v>
      </c>
      <c r="K188" s="22">
        <f>SUM('на 01.09.2017'!K188)</f>
        <v>675.6</v>
      </c>
      <c r="L188" s="35" t="s">
        <v>257</v>
      </c>
      <c r="M188" s="65" t="s">
        <v>287</v>
      </c>
      <c r="O188" s="59"/>
      <c r="P188" s="48"/>
    </row>
    <row r="189" spans="1:16" ht="54" customHeight="1">
      <c r="A189" s="7">
        <v>182</v>
      </c>
      <c r="B189" s="7" t="s">
        <v>210</v>
      </c>
      <c r="C189" s="7">
        <v>1972</v>
      </c>
      <c r="D189" s="7">
        <v>5</v>
      </c>
      <c r="E189" s="7">
        <v>4</v>
      </c>
      <c r="F189" s="7">
        <v>70</v>
      </c>
      <c r="G189" s="7">
        <v>170</v>
      </c>
      <c r="H189" s="7">
        <f>SUM('на 01.09.2017'!H189)</f>
        <v>138</v>
      </c>
      <c r="I189" s="22">
        <f t="shared" si="2"/>
        <v>3370.2</v>
      </c>
      <c r="J189" s="8">
        <f>SUM('на 01.09.2017'!J189)</f>
        <v>3370.2</v>
      </c>
      <c r="K189" s="22">
        <v>0</v>
      </c>
      <c r="L189" s="5" t="s">
        <v>251</v>
      </c>
      <c r="M189" s="85" t="s">
        <v>306</v>
      </c>
      <c r="O189" s="59"/>
      <c r="P189" s="48"/>
    </row>
    <row r="190" spans="1:16" ht="54" customHeight="1">
      <c r="A190" s="7">
        <v>183</v>
      </c>
      <c r="B190" s="7" t="s">
        <v>211</v>
      </c>
      <c r="C190" s="7">
        <v>1958</v>
      </c>
      <c r="D190" s="7">
        <v>2</v>
      </c>
      <c r="E190" s="7">
        <v>3</v>
      </c>
      <c r="F190" s="7">
        <v>18</v>
      </c>
      <c r="G190" s="7">
        <v>44</v>
      </c>
      <c r="H190" s="7">
        <f>SUM('на 01.09.2017'!H190)</f>
        <v>37</v>
      </c>
      <c r="I190" s="22">
        <f t="shared" si="2"/>
        <v>962.16</v>
      </c>
      <c r="J190" s="8">
        <f>SUM('на 01.09.2017'!J190)</f>
        <v>852.86</v>
      </c>
      <c r="K190" s="22">
        <f>SUM('на 01.09.2017'!K190)</f>
        <v>109.3</v>
      </c>
      <c r="L190" s="5" t="s">
        <v>251</v>
      </c>
      <c r="M190" s="86"/>
      <c r="O190" s="59"/>
      <c r="P190" s="48"/>
    </row>
    <row r="191" spans="1:16" ht="18" customHeight="1">
      <c r="A191" s="7">
        <v>184</v>
      </c>
      <c r="B191" s="7" t="s">
        <v>27</v>
      </c>
      <c r="C191" s="7">
        <v>2011</v>
      </c>
      <c r="D191" s="7">
        <v>3</v>
      </c>
      <c r="E191" s="7">
        <v>3</v>
      </c>
      <c r="F191" s="7">
        <v>36</v>
      </c>
      <c r="G191" s="7"/>
      <c r="H191" s="7">
        <f>SUM('на 01.09.2017'!H191)</f>
        <v>64</v>
      </c>
      <c r="I191" s="22">
        <f t="shared" si="2"/>
        <v>1478.7</v>
      </c>
      <c r="J191" s="8">
        <f>SUM('на 01.09.2017'!J191)</f>
        <v>1375</v>
      </c>
      <c r="K191" s="22">
        <f>SUM('на 01.09.2017'!K191)</f>
        <v>103.7</v>
      </c>
      <c r="L191" s="35" t="s">
        <v>257</v>
      </c>
      <c r="M191" s="87" t="s">
        <v>287</v>
      </c>
      <c r="O191" s="59"/>
      <c r="P191" s="48"/>
    </row>
    <row r="192" spans="1:16" ht="18" customHeight="1">
      <c r="A192" s="7">
        <v>185</v>
      </c>
      <c r="B192" s="7" t="s">
        <v>276</v>
      </c>
      <c r="C192" s="7">
        <v>2011</v>
      </c>
      <c r="D192" s="7">
        <v>3</v>
      </c>
      <c r="E192" s="7">
        <v>3</v>
      </c>
      <c r="F192" s="7">
        <v>39</v>
      </c>
      <c r="G192" s="7"/>
      <c r="H192" s="7">
        <f>SUM('на 01.09.2017'!H192)</f>
        <v>61</v>
      </c>
      <c r="I192" s="22">
        <f t="shared" si="2"/>
        <v>1872.3</v>
      </c>
      <c r="J192" s="8">
        <f>SUM('на 01.09.2017'!J192)</f>
        <v>1690.3</v>
      </c>
      <c r="K192" s="22">
        <f>SUM('на 01.09.2017'!K192)</f>
        <v>182</v>
      </c>
      <c r="L192" s="35"/>
      <c r="M192" s="87"/>
      <c r="O192" s="59"/>
      <c r="P192" s="48"/>
    </row>
    <row r="193" spans="1:16" ht="18.75" customHeight="1">
      <c r="A193" s="7">
        <v>186</v>
      </c>
      <c r="B193" s="7" t="s">
        <v>298</v>
      </c>
      <c r="C193" s="7">
        <v>2016</v>
      </c>
      <c r="D193" s="7">
        <v>3</v>
      </c>
      <c r="E193" s="7"/>
      <c r="F193" s="7">
        <v>30</v>
      </c>
      <c r="G193" s="7"/>
      <c r="H193" s="7">
        <f>SUM('на 01.09.2017'!H193)</f>
        <v>56</v>
      </c>
      <c r="I193" s="22">
        <f t="shared" si="2"/>
        <v>1216.6</v>
      </c>
      <c r="J193" s="8">
        <f>SUM('на 01.09.2017'!J193)</f>
        <v>1216.6</v>
      </c>
      <c r="K193" s="22">
        <v>0</v>
      </c>
      <c r="L193" s="35"/>
      <c r="M193" s="90" t="s">
        <v>306</v>
      </c>
      <c r="O193" s="59"/>
      <c r="P193" s="48"/>
    </row>
    <row r="194" spans="1:16" ht="18.75" customHeight="1">
      <c r="A194" s="7">
        <v>187</v>
      </c>
      <c r="B194" s="7" t="s">
        <v>212</v>
      </c>
      <c r="C194" s="7">
        <v>1975</v>
      </c>
      <c r="D194" s="7">
        <v>2</v>
      </c>
      <c r="E194" s="7">
        <v>2</v>
      </c>
      <c r="F194" s="7">
        <v>16</v>
      </c>
      <c r="G194" s="7">
        <v>32</v>
      </c>
      <c r="H194" s="7">
        <f>SUM('на 01.09.2017'!H194)</f>
        <v>34</v>
      </c>
      <c r="I194" s="22">
        <f t="shared" si="2"/>
        <v>789.1</v>
      </c>
      <c r="J194" s="8">
        <f>SUM('на 01.09.2017'!J194)</f>
        <v>789.1</v>
      </c>
      <c r="K194" s="22">
        <v>0</v>
      </c>
      <c r="L194" s="35" t="s">
        <v>259</v>
      </c>
      <c r="M194" s="97"/>
      <c r="O194" s="59"/>
      <c r="P194" s="48"/>
    </row>
    <row r="195" spans="1:16" ht="18.75" customHeight="1">
      <c r="A195" s="7">
        <v>188</v>
      </c>
      <c r="B195" s="7" t="s">
        <v>213</v>
      </c>
      <c r="C195" s="7">
        <v>1956</v>
      </c>
      <c r="D195" s="7">
        <v>1</v>
      </c>
      <c r="E195" s="7">
        <v>0</v>
      </c>
      <c r="F195" s="7">
        <v>4</v>
      </c>
      <c r="G195" s="7">
        <v>4</v>
      </c>
      <c r="H195" s="7">
        <f>SUM('на 01.09.2017'!H195)</f>
        <v>11</v>
      </c>
      <c r="I195" s="22">
        <f t="shared" si="2"/>
        <v>121.3</v>
      </c>
      <c r="J195" s="8">
        <f>SUM('на 01.09.2017'!J195)</f>
        <v>121.3</v>
      </c>
      <c r="K195" s="22">
        <v>0</v>
      </c>
      <c r="L195" s="5" t="s">
        <v>251</v>
      </c>
      <c r="M195" s="97"/>
      <c r="O195" s="59"/>
      <c r="P195" s="48"/>
    </row>
    <row r="196" spans="1:16" ht="18.75" customHeight="1">
      <c r="A196" s="7">
        <v>189</v>
      </c>
      <c r="B196" s="7" t="s">
        <v>6</v>
      </c>
      <c r="C196" s="7"/>
      <c r="D196" s="7">
        <v>5</v>
      </c>
      <c r="E196" s="7"/>
      <c r="F196" s="7">
        <v>70</v>
      </c>
      <c r="G196" s="7"/>
      <c r="H196" s="7">
        <f>SUM('на 01.09.2017'!H196)</f>
        <v>93</v>
      </c>
      <c r="I196" s="22">
        <f t="shared" si="2"/>
        <v>2632.64</v>
      </c>
      <c r="J196" s="8">
        <f>SUM('на 01.09.2017'!J196)</f>
        <v>2632.64</v>
      </c>
      <c r="K196" s="22">
        <v>0</v>
      </c>
      <c r="L196" s="5" t="s">
        <v>251</v>
      </c>
      <c r="M196" s="97"/>
      <c r="O196" s="59"/>
      <c r="P196" s="48"/>
    </row>
    <row r="197" spans="1:16" ht="18.75" customHeight="1">
      <c r="A197" s="9">
        <v>190</v>
      </c>
      <c r="B197" s="7" t="s">
        <v>7</v>
      </c>
      <c r="C197" s="7"/>
      <c r="D197" s="7">
        <v>5</v>
      </c>
      <c r="E197" s="7"/>
      <c r="F197" s="7">
        <v>70</v>
      </c>
      <c r="G197" s="7"/>
      <c r="H197" s="7">
        <f>SUM('на 01.09.2017'!H197)</f>
        <v>90</v>
      </c>
      <c r="I197" s="22">
        <f t="shared" si="2"/>
        <v>2642.5</v>
      </c>
      <c r="J197" s="8">
        <f>SUM('на 01.09.2017'!J197)</f>
        <v>2642.5</v>
      </c>
      <c r="K197" s="22">
        <v>0</v>
      </c>
      <c r="L197" s="5" t="s">
        <v>251</v>
      </c>
      <c r="M197" s="91"/>
      <c r="O197" s="59"/>
      <c r="P197" s="48"/>
    </row>
    <row r="198" spans="1:16" ht="16.5" customHeight="1">
      <c r="A198" s="5">
        <v>191</v>
      </c>
      <c r="B198" s="7" t="s">
        <v>29</v>
      </c>
      <c r="C198" s="7"/>
      <c r="D198" s="7">
        <v>5</v>
      </c>
      <c r="E198" s="7"/>
      <c r="F198" s="7">
        <v>127</v>
      </c>
      <c r="G198" s="7"/>
      <c r="H198" s="7">
        <f>SUM('на 01.09.2017'!H198)</f>
        <v>242</v>
      </c>
      <c r="I198" s="22">
        <f t="shared" si="2"/>
        <v>2589.5</v>
      </c>
      <c r="J198" s="8">
        <f>SUM('на 01.09.2017'!J198)</f>
        <v>2490.5</v>
      </c>
      <c r="K198" s="22">
        <f>SUM('на 01.09.2017'!K198)</f>
        <v>99</v>
      </c>
      <c r="L198" s="35" t="s">
        <v>257</v>
      </c>
      <c r="M198" s="87" t="s">
        <v>287</v>
      </c>
      <c r="O198" s="59"/>
      <c r="P198" s="48"/>
    </row>
    <row r="199" spans="1:16" s="15" customFormat="1" ht="16.5" customHeight="1">
      <c r="A199" s="9">
        <v>192</v>
      </c>
      <c r="B199" s="7" t="s">
        <v>28</v>
      </c>
      <c r="C199" s="7"/>
      <c r="D199" s="7">
        <v>5</v>
      </c>
      <c r="E199" s="7"/>
      <c r="F199" s="7">
        <v>90</v>
      </c>
      <c r="G199" s="7"/>
      <c r="H199" s="7">
        <f>SUM('на 01.09.2017'!H199)</f>
        <v>180</v>
      </c>
      <c r="I199" s="22">
        <f t="shared" si="2"/>
        <v>4189.7</v>
      </c>
      <c r="J199" s="8">
        <f>SUM('на 01.09.2017'!J199)</f>
        <v>4189.7</v>
      </c>
      <c r="K199" s="22">
        <v>0</v>
      </c>
      <c r="L199" s="5" t="s">
        <v>251</v>
      </c>
      <c r="M199" s="87"/>
      <c r="O199" s="59"/>
      <c r="P199" s="48"/>
    </row>
    <row r="200" spans="1:17" s="15" customFormat="1" ht="42" customHeight="1">
      <c r="A200" s="3">
        <f>SUM(A199)</f>
        <v>192</v>
      </c>
      <c r="B200" s="26" t="s">
        <v>3</v>
      </c>
      <c r="C200" s="14"/>
      <c r="D200" s="14"/>
      <c r="E200" s="14"/>
      <c r="F200" s="14">
        <f aca="true" t="shared" si="3" ref="F200:K200">SUM(F8:F199)</f>
        <v>3044</v>
      </c>
      <c r="G200" s="14">
        <f t="shared" si="3"/>
        <v>4075</v>
      </c>
      <c r="H200" s="14">
        <f t="shared" si="3"/>
        <v>5668</v>
      </c>
      <c r="I200" s="14">
        <f t="shared" si="3"/>
        <v>134790.61000000004</v>
      </c>
      <c r="J200" s="18">
        <f t="shared" si="3"/>
        <v>127698.09000000001</v>
      </c>
      <c r="K200" s="14">
        <f t="shared" si="3"/>
        <v>7092.52</v>
      </c>
      <c r="L200" s="5" t="s">
        <v>251</v>
      </c>
      <c r="M200" s="16"/>
      <c r="O200" s="68"/>
      <c r="P200" s="48">
        <f>SUM('на 01.09.2017'!H200)</f>
        <v>5703</v>
      </c>
      <c r="Q200" s="15">
        <f>SUM('на 01.09.2017'!I200)-'с ОО на 01.09.2017'!I200</f>
        <v>0</v>
      </c>
    </row>
    <row r="201" spans="1:19" s="21" customFormat="1" ht="12" customHeight="1">
      <c r="A201" s="80" t="s">
        <v>49</v>
      </c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37" t="s">
        <v>253</v>
      </c>
      <c r="M201" s="5"/>
      <c r="N201" s="1"/>
      <c r="O201" s="1"/>
      <c r="P201" s="1"/>
      <c r="Q201" s="1"/>
      <c r="R201" s="1"/>
      <c r="S201" s="1"/>
    </row>
    <row r="202" spans="1:19" s="21" customFormat="1" ht="12" customHeight="1">
      <c r="A202" s="4"/>
      <c r="B202" s="4" t="s">
        <v>32</v>
      </c>
      <c r="C202" s="3"/>
      <c r="D202" s="3"/>
      <c r="E202" s="3"/>
      <c r="F202" s="3"/>
      <c r="G202" s="3"/>
      <c r="H202" s="3"/>
      <c r="I202" s="19"/>
      <c r="J202" s="3"/>
      <c r="K202" s="20"/>
      <c r="L202" s="35" t="s">
        <v>258</v>
      </c>
      <c r="M202" s="126" t="s">
        <v>291</v>
      </c>
      <c r="N202" s="1"/>
      <c r="O202" s="1"/>
      <c r="P202" s="1"/>
      <c r="Q202" s="1"/>
      <c r="R202" s="1"/>
      <c r="S202" s="1"/>
    </row>
    <row r="203" spans="1:19" s="21" customFormat="1" ht="12" customHeight="1">
      <c r="A203" s="9">
        <v>1</v>
      </c>
      <c r="B203" s="9" t="s">
        <v>290</v>
      </c>
      <c r="C203" s="7">
        <v>2016</v>
      </c>
      <c r="D203" s="7">
        <v>3</v>
      </c>
      <c r="E203" s="3"/>
      <c r="F203" s="7">
        <v>20</v>
      </c>
      <c r="G203" s="3"/>
      <c r="H203" s="7">
        <f>SUM('на 01.09.2017'!H204)</f>
        <v>15</v>
      </c>
      <c r="I203" s="8">
        <f aca="true" t="shared" si="4" ref="I203:I212">SUM(J203:K203)</f>
        <v>801</v>
      </c>
      <c r="J203" s="8">
        <f>SUM('на 01.09.2017'!J204)</f>
        <v>801</v>
      </c>
      <c r="K203" s="20"/>
      <c r="L203" s="35"/>
      <c r="M203" s="127"/>
      <c r="N203" s="1"/>
      <c r="O203" s="1"/>
      <c r="P203" s="1"/>
      <c r="Q203" s="1"/>
      <c r="R203" s="1"/>
      <c r="S203" s="1"/>
    </row>
    <row r="204" spans="1:19" s="21" customFormat="1" ht="12" customHeight="1">
      <c r="A204" s="9">
        <v>2</v>
      </c>
      <c r="B204" s="9" t="s">
        <v>33</v>
      </c>
      <c r="C204" s="3"/>
      <c r="D204" s="7">
        <v>2</v>
      </c>
      <c r="E204" s="3"/>
      <c r="F204" s="9">
        <v>12</v>
      </c>
      <c r="G204" s="3"/>
      <c r="H204" s="7">
        <f>SUM('на 01.09.2017'!H205)</f>
        <v>18</v>
      </c>
      <c r="I204" s="7">
        <f t="shared" si="4"/>
        <v>459.2</v>
      </c>
      <c r="J204" s="8">
        <f>SUM('на 01.09.2017'!J205)</f>
        <v>459.2</v>
      </c>
      <c r="K204" s="51"/>
      <c r="L204" s="5" t="s">
        <v>251</v>
      </c>
      <c r="M204" s="127"/>
      <c r="N204" s="1"/>
      <c r="O204" s="1"/>
      <c r="P204" s="1"/>
      <c r="Q204" s="1"/>
      <c r="R204" s="1"/>
      <c r="S204" s="1"/>
    </row>
    <row r="205" spans="1:19" s="21" customFormat="1" ht="12" customHeight="1">
      <c r="A205" s="9">
        <v>3</v>
      </c>
      <c r="B205" s="9" t="s">
        <v>9</v>
      </c>
      <c r="C205" s="3"/>
      <c r="D205" s="7">
        <v>2</v>
      </c>
      <c r="E205" s="3"/>
      <c r="F205" s="9">
        <v>12</v>
      </c>
      <c r="G205" s="3"/>
      <c r="H205" s="7">
        <f>SUM('на 01.09.2017'!H206)</f>
        <v>15</v>
      </c>
      <c r="I205" s="7">
        <f t="shared" si="4"/>
        <v>501.4</v>
      </c>
      <c r="J205" s="8">
        <f>SUM('на 01.09.2017'!J206)</f>
        <v>501.4</v>
      </c>
      <c r="K205" s="51"/>
      <c r="L205" s="5" t="s">
        <v>251</v>
      </c>
      <c r="M205" s="127"/>
      <c r="N205" s="1"/>
      <c r="O205" s="1"/>
      <c r="P205" s="1"/>
      <c r="Q205" s="1"/>
      <c r="R205" s="1"/>
      <c r="S205" s="1"/>
    </row>
    <row r="206" spans="1:19" s="21" customFormat="1" ht="12" customHeight="1">
      <c r="A206" s="9">
        <v>4</v>
      </c>
      <c r="B206" s="9" t="s">
        <v>10</v>
      </c>
      <c r="C206" s="3"/>
      <c r="D206" s="7">
        <v>2</v>
      </c>
      <c r="E206" s="3"/>
      <c r="F206" s="9">
        <v>16</v>
      </c>
      <c r="G206" s="3"/>
      <c r="H206" s="7">
        <f>SUM('на 01.09.2017'!H207)</f>
        <v>25</v>
      </c>
      <c r="I206" s="7">
        <f t="shared" si="4"/>
        <v>747.2</v>
      </c>
      <c r="J206" s="8">
        <f>SUM('на 01.09.2017'!J207)</f>
        <v>747.2</v>
      </c>
      <c r="K206" s="51"/>
      <c r="L206" s="5" t="s">
        <v>251</v>
      </c>
      <c r="M206" s="127"/>
      <c r="N206" s="1"/>
      <c r="O206" s="1"/>
      <c r="P206" s="1"/>
      <c r="Q206" s="1"/>
      <c r="R206" s="1"/>
      <c r="S206" s="1"/>
    </row>
    <row r="207" spans="1:19" s="21" customFormat="1" ht="12" customHeight="1">
      <c r="A207" s="9">
        <v>5</v>
      </c>
      <c r="B207" s="9" t="s">
        <v>11</v>
      </c>
      <c r="C207" s="3"/>
      <c r="D207" s="7">
        <v>2</v>
      </c>
      <c r="E207" s="3"/>
      <c r="F207" s="9">
        <v>27</v>
      </c>
      <c r="G207" s="3"/>
      <c r="H207" s="7">
        <f>SUM('на 01.09.2017'!H208)</f>
        <v>53</v>
      </c>
      <c r="I207" s="7">
        <f t="shared" si="4"/>
        <v>1306</v>
      </c>
      <c r="J207" s="8">
        <f>SUM('на 01.09.2017'!J208)</f>
        <v>1306</v>
      </c>
      <c r="K207" s="51"/>
      <c r="L207" s="5" t="s">
        <v>251</v>
      </c>
      <c r="M207" s="127"/>
      <c r="N207" s="1"/>
      <c r="O207" s="1"/>
      <c r="P207" s="1"/>
      <c r="Q207" s="1"/>
      <c r="R207" s="1"/>
      <c r="S207" s="1"/>
    </row>
    <row r="208" spans="1:19" s="21" customFormat="1" ht="12" customHeight="1">
      <c r="A208" s="9">
        <v>6</v>
      </c>
      <c r="B208" s="9" t="s">
        <v>12</v>
      </c>
      <c r="C208" s="3"/>
      <c r="D208" s="7">
        <v>2</v>
      </c>
      <c r="E208" s="3"/>
      <c r="F208" s="9">
        <v>27</v>
      </c>
      <c r="G208" s="3"/>
      <c r="H208" s="7">
        <f>SUM('на 01.09.2017'!H209)</f>
        <v>58</v>
      </c>
      <c r="I208" s="7">
        <f t="shared" si="4"/>
        <v>1312.2</v>
      </c>
      <c r="J208" s="8">
        <f>SUM('на 01.09.2017'!J209)</f>
        <v>1312.2</v>
      </c>
      <c r="K208" s="51"/>
      <c r="L208" s="5" t="s">
        <v>251</v>
      </c>
      <c r="M208" s="127"/>
      <c r="N208" s="1"/>
      <c r="O208" s="1"/>
      <c r="P208" s="1"/>
      <c r="Q208" s="1"/>
      <c r="R208" s="1"/>
      <c r="S208" s="1"/>
    </row>
    <row r="209" spans="1:19" s="21" customFormat="1" ht="12" customHeight="1">
      <c r="A209" s="9">
        <v>7</v>
      </c>
      <c r="B209" s="9" t="s">
        <v>13</v>
      </c>
      <c r="C209" s="3"/>
      <c r="D209" s="7">
        <v>2</v>
      </c>
      <c r="E209" s="3"/>
      <c r="F209" s="9">
        <v>27</v>
      </c>
      <c r="G209" s="3"/>
      <c r="H209" s="7">
        <f>SUM('на 01.09.2017'!H210)</f>
        <v>53</v>
      </c>
      <c r="I209" s="7">
        <f t="shared" si="4"/>
        <v>1306.7</v>
      </c>
      <c r="J209" s="8">
        <f>SUM('на 01.09.2017'!J210)</f>
        <v>1306.7</v>
      </c>
      <c r="K209" s="51"/>
      <c r="L209" s="5" t="s">
        <v>251</v>
      </c>
      <c r="M209" s="127"/>
      <c r="N209" s="1"/>
      <c r="O209" s="1"/>
      <c r="P209" s="1"/>
      <c r="Q209" s="1"/>
      <c r="R209" s="1"/>
      <c r="S209" s="1"/>
    </row>
    <row r="210" spans="1:19" s="21" customFormat="1" ht="12" customHeight="1">
      <c r="A210" s="9">
        <v>8</v>
      </c>
      <c r="B210" s="9" t="s">
        <v>34</v>
      </c>
      <c r="C210" s="3"/>
      <c r="D210" s="7">
        <v>2</v>
      </c>
      <c r="E210" s="3"/>
      <c r="F210" s="9">
        <v>5</v>
      </c>
      <c r="G210" s="3"/>
      <c r="H210" s="7">
        <f>SUM('на 01.09.2017'!H211)</f>
        <v>22</v>
      </c>
      <c r="I210" s="7">
        <f t="shared" si="4"/>
        <v>320.9</v>
      </c>
      <c r="J210" s="8">
        <f>SUM('на 01.09.2017'!J211)</f>
        <v>320.9</v>
      </c>
      <c r="K210" s="51"/>
      <c r="L210" s="5" t="s">
        <v>251</v>
      </c>
      <c r="M210" s="127"/>
      <c r="N210" s="1"/>
      <c r="O210" s="1"/>
      <c r="P210" s="1"/>
      <c r="Q210" s="1"/>
      <c r="R210" s="1"/>
      <c r="S210" s="1"/>
    </row>
    <row r="211" spans="1:19" s="21" customFormat="1" ht="12" customHeight="1">
      <c r="A211" s="9">
        <v>9</v>
      </c>
      <c r="B211" s="9" t="s">
        <v>35</v>
      </c>
      <c r="C211" s="3"/>
      <c r="D211" s="7">
        <v>2</v>
      </c>
      <c r="E211" s="3"/>
      <c r="F211" s="9">
        <v>8</v>
      </c>
      <c r="G211" s="3"/>
      <c r="H211" s="7">
        <f>SUM('на 01.09.2017'!H212)</f>
        <v>12</v>
      </c>
      <c r="I211" s="7">
        <f t="shared" si="4"/>
        <v>392.4</v>
      </c>
      <c r="J211" s="8">
        <f>SUM('на 01.09.2017'!J212)</f>
        <v>392.4</v>
      </c>
      <c r="K211" s="51"/>
      <c r="L211" s="5" t="s">
        <v>251</v>
      </c>
      <c r="M211" s="127"/>
      <c r="N211" s="1"/>
      <c r="O211" s="1"/>
      <c r="P211" s="1"/>
      <c r="Q211" s="1"/>
      <c r="R211" s="1"/>
      <c r="S211" s="1"/>
    </row>
    <row r="212" spans="1:19" s="21" customFormat="1" ht="12" customHeight="1">
      <c r="A212" s="9">
        <v>10</v>
      </c>
      <c r="B212" s="9" t="s">
        <v>36</v>
      </c>
      <c r="C212" s="3"/>
      <c r="D212" s="7">
        <v>2</v>
      </c>
      <c r="E212" s="3"/>
      <c r="F212" s="9">
        <v>16</v>
      </c>
      <c r="G212" s="3"/>
      <c r="H212" s="7">
        <f>SUM('на 01.09.2017'!H213)</f>
        <v>23</v>
      </c>
      <c r="I212" s="7">
        <f t="shared" si="4"/>
        <v>752.5</v>
      </c>
      <c r="J212" s="8">
        <f>SUM('на 01.09.2017'!J213)</f>
        <v>752.5</v>
      </c>
      <c r="K212" s="51"/>
      <c r="L212" s="5" t="s">
        <v>251</v>
      </c>
      <c r="M212" s="127"/>
      <c r="N212" s="1"/>
      <c r="O212" s="1"/>
      <c r="P212" s="1"/>
      <c r="Q212" s="1"/>
      <c r="R212" s="1"/>
      <c r="S212" s="1"/>
    </row>
    <row r="213" spans="1:19" s="21" customFormat="1" ht="12" customHeight="1">
      <c r="A213" s="4">
        <f>SUM(A212)</f>
        <v>10</v>
      </c>
      <c r="B213" s="3" t="s">
        <v>214</v>
      </c>
      <c r="C213" s="3"/>
      <c r="D213" s="3"/>
      <c r="E213" s="3"/>
      <c r="F213" s="3">
        <f>SUM(F203:F212)</f>
        <v>170</v>
      </c>
      <c r="G213" s="3"/>
      <c r="H213" s="3">
        <f>SUM(H203:H212)</f>
        <v>294</v>
      </c>
      <c r="I213" s="41">
        <f>SUM(I203:I212)</f>
        <v>7899.499999999999</v>
      </c>
      <c r="J213" s="41">
        <f>SUM(J203:J212)</f>
        <v>7899.499999999999</v>
      </c>
      <c r="K213" s="20">
        <f>SUM(K203:K212)</f>
        <v>0</v>
      </c>
      <c r="L213" s="5"/>
      <c r="M213" s="128"/>
      <c r="N213" s="1"/>
      <c r="O213" s="1"/>
      <c r="P213" s="1"/>
      <c r="Q213" s="1"/>
      <c r="R213" s="1"/>
      <c r="S213" s="1"/>
    </row>
    <row r="214" spans="1:19" s="21" customFormat="1" ht="12" customHeight="1">
      <c r="A214" s="4"/>
      <c r="B214" s="4" t="s">
        <v>37</v>
      </c>
      <c r="C214" s="3"/>
      <c r="D214" s="3"/>
      <c r="E214" s="3"/>
      <c r="F214" s="3"/>
      <c r="G214" s="3"/>
      <c r="H214" s="7"/>
      <c r="I214" s="19"/>
      <c r="J214" s="3"/>
      <c r="K214" s="20"/>
      <c r="L214" s="5"/>
      <c r="M214" s="126" t="s">
        <v>285</v>
      </c>
      <c r="N214" s="1"/>
      <c r="O214" s="1"/>
      <c r="P214" s="1"/>
      <c r="Q214" s="1"/>
      <c r="R214" s="1"/>
      <c r="S214" s="1"/>
    </row>
    <row r="215" spans="1:19" s="21" customFormat="1" ht="14.25" customHeight="1">
      <c r="A215" s="9">
        <v>1</v>
      </c>
      <c r="B215" s="9" t="s">
        <v>14</v>
      </c>
      <c r="C215" s="3"/>
      <c r="D215" s="7">
        <v>2</v>
      </c>
      <c r="E215" s="7"/>
      <c r="F215" s="9">
        <v>7</v>
      </c>
      <c r="G215" s="7"/>
      <c r="H215" s="7">
        <f>SUM('на 01.09.2017'!H217)</f>
        <v>13</v>
      </c>
      <c r="I215" s="7">
        <f>SUM(J215:K215)</f>
        <v>224.3</v>
      </c>
      <c r="J215" s="8">
        <f>SUM('на 01.09.2017'!J217)</f>
        <v>224.3</v>
      </c>
      <c r="K215" s="51"/>
      <c r="L215" s="5" t="s">
        <v>251</v>
      </c>
      <c r="M215" s="127"/>
      <c r="N215" s="1"/>
      <c r="O215" s="1"/>
      <c r="P215" s="1"/>
      <c r="Q215" s="1"/>
      <c r="R215" s="1"/>
      <c r="S215" s="1"/>
    </row>
    <row r="216" spans="1:19" s="21" customFormat="1" ht="14.25" customHeight="1">
      <c r="A216" s="9">
        <v>2</v>
      </c>
      <c r="B216" s="9" t="s">
        <v>15</v>
      </c>
      <c r="C216" s="3"/>
      <c r="D216" s="7">
        <v>2</v>
      </c>
      <c r="E216" s="7"/>
      <c r="F216" s="9">
        <v>16</v>
      </c>
      <c r="G216" s="7"/>
      <c r="H216" s="7">
        <f>SUM('на 01.09.2017'!H218)</f>
        <v>41</v>
      </c>
      <c r="I216" s="7">
        <f>SUM(J216:K216)</f>
        <v>746.2</v>
      </c>
      <c r="J216" s="8">
        <f>SUM('на 01.09.2017'!J218)</f>
        <v>746.2</v>
      </c>
      <c r="K216" s="51"/>
      <c r="L216" s="5" t="s">
        <v>251</v>
      </c>
      <c r="M216" s="127"/>
      <c r="N216" s="1"/>
      <c r="O216" s="1"/>
      <c r="P216" s="1"/>
      <c r="Q216" s="1"/>
      <c r="R216" s="1"/>
      <c r="S216" s="1"/>
    </row>
    <row r="217" spans="1:19" s="21" customFormat="1" ht="14.25" customHeight="1">
      <c r="A217" s="4">
        <f>SUM(A216)</f>
        <v>2</v>
      </c>
      <c r="B217" s="4" t="s">
        <v>38</v>
      </c>
      <c r="C217" s="3"/>
      <c r="D217" s="3"/>
      <c r="E217" s="3"/>
      <c r="F217" s="3">
        <f>SUM(F215:F216)</f>
        <v>23</v>
      </c>
      <c r="G217" s="3"/>
      <c r="H217" s="3">
        <f>SUM(H215:H216)</f>
        <v>54</v>
      </c>
      <c r="I217" s="41">
        <f>SUM(I215:I216)</f>
        <v>970.5</v>
      </c>
      <c r="J217" s="41">
        <f>SUM(J215:J216)</f>
        <v>970.5</v>
      </c>
      <c r="K217" s="20">
        <v>0</v>
      </c>
      <c r="L217" s="5" t="s">
        <v>251</v>
      </c>
      <c r="M217" s="127"/>
      <c r="N217" s="1"/>
      <c r="O217" s="1"/>
      <c r="P217" s="1"/>
      <c r="Q217" s="1"/>
      <c r="R217" s="1"/>
      <c r="S217" s="1"/>
    </row>
    <row r="218" spans="1:19" s="21" customFormat="1" ht="12.75" customHeight="1">
      <c r="A218" s="4"/>
      <c r="B218" s="4" t="s">
        <v>39</v>
      </c>
      <c r="C218" s="3"/>
      <c r="D218" s="3"/>
      <c r="E218" s="3"/>
      <c r="F218" s="3"/>
      <c r="G218" s="3"/>
      <c r="H218" s="7"/>
      <c r="I218" s="19"/>
      <c r="J218" s="3"/>
      <c r="K218" s="20"/>
      <c r="L218" s="5" t="s">
        <v>251</v>
      </c>
      <c r="M218" s="127"/>
      <c r="N218" s="1"/>
      <c r="O218" s="1"/>
      <c r="P218" s="1"/>
      <c r="Q218" s="1"/>
      <c r="R218" s="1"/>
      <c r="S218" s="1"/>
    </row>
    <row r="219" spans="1:19" s="21" customFormat="1" ht="14.25" customHeight="1">
      <c r="A219" s="9">
        <v>1</v>
      </c>
      <c r="B219" s="9" t="s">
        <v>16</v>
      </c>
      <c r="C219" s="3"/>
      <c r="D219" s="7">
        <v>2</v>
      </c>
      <c r="E219" s="3"/>
      <c r="F219" s="9">
        <v>12</v>
      </c>
      <c r="G219" s="3"/>
      <c r="H219" s="7">
        <f>SUM('на 01.09.2017'!H222)</f>
        <v>26</v>
      </c>
      <c r="I219" s="7">
        <f aca="true" t="shared" si="5" ref="I219:I224">SUM(J219:K219)</f>
        <v>551.4</v>
      </c>
      <c r="J219" s="8">
        <f>SUM('на 01.09.2017'!J222)</f>
        <v>551.4</v>
      </c>
      <c r="K219" s="51"/>
      <c r="L219" s="5" t="s">
        <v>251</v>
      </c>
      <c r="M219" s="127"/>
      <c r="N219" s="1"/>
      <c r="O219" s="1"/>
      <c r="P219" s="1"/>
      <c r="Q219" s="1"/>
      <c r="R219" s="1"/>
      <c r="S219" s="1"/>
    </row>
    <row r="220" spans="1:19" s="21" customFormat="1" ht="14.25" customHeight="1">
      <c r="A220" s="9">
        <v>2</v>
      </c>
      <c r="B220" s="9" t="s">
        <v>17</v>
      </c>
      <c r="C220" s="3"/>
      <c r="D220" s="7">
        <v>2</v>
      </c>
      <c r="E220" s="3"/>
      <c r="F220" s="9">
        <v>12</v>
      </c>
      <c r="G220" s="3"/>
      <c r="H220" s="7">
        <f>SUM('на 01.09.2017'!H223)</f>
        <v>34</v>
      </c>
      <c r="I220" s="7">
        <f t="shared" si="5"/>
        <v>567.3</v>
      </c>
      <c r="J220" s="8">
        <f>SUM('на 01.09.2017'!J223)</f>
        <v>567.3</v>
      </c>
      <c r="K220" s="51"/>
      <c r="L220" s="5" t="s">
        <v>251</v>
      </c>
      <c r="M220" s="127"/>
      <c r="N220" s="1"/>
      <c r="O220" s="1"/>
      <c r="P220" s="1"/>
      <c r="Q220" s="1"/>
      <c r="R220" s="1"/>
      <c r="S220" s="1"/>
    </row>
    <row r="221" spans="1:19" s="21" customFormat="1" ht="14.25" customHeight="1">
      <c r="A221" s="9">
        <v>3</v>
      </c>
      <c r="B221" s="9" t="s">
        <v>18</v>
      </c>
      <c r="C221" s="3"/>
      <c r="D221" s="7">
        <v>2</v>
      </c>
      <c r="E221" s="3"/>
      <c r="F221" s="9">
        <v>12</v>
      </c>
      <c r="G221" s="3"/>
      <c r="H221" s="7">
        <f>SUM('на 01.09.2017'!H224)</f>
        <v>35</v>
      </c>
      <c r="I221" s="7">
        <f t="shared" si="5"/>
        <v>567.2</v>
      </c>
      <c r="J221" s="8">
        <f>SUM('на 01.09.2017'!J224)</f>
        <v>567.2</v>
      </c>
      <c r="K221" s="51"/>
      <c r="L221" s="5" t="s">
        <v>251</v>
      </c>
      <c r="M221" s="127"/>
      <c r="N221" s="1"/>
      <c r="O221" s="1"/>
      <c r="P221" s="1"/>
      <c r="Q221" s="1"/>
      <c r="R221" s="1"/>
      <c r="S221" s="1"/>
    </row>
    <row r="222" spans="1:19" s="21" customFormat="1" ht="14.25" customHeight="1">
      <c r="A222" s="9">
        <v>4</v>
      </c>
      <c r="B222" s="9" t="s">
        <v>19</v>
      </c>
      <c r="C222" s="3"/>
      <c r="D222" s="7">
        <v>2</v>
      </c>
      <c r="E222" s="3"/>
      <c r="F222" s="9">
        <v>12</v>
      </c>
      <c r="G222" s="3"/>
      <c r="H222" s="7">
        <f>SUM('на 01.09.2017'!H225)</f>
        <v>41</v>
      </c>
      <c r="I222" s="7">
        <f t="shared" si="5"/>
        <v>572.5</v>
      </c>
      <c r="J222" s="8">
        <f>SUM('на 01.09.2017'!J225)</f>
        <v>572.5</v>
      </c>
      <c r="K222" s="51"/>
      <c r="L222" s="5" t="s">
        <v>251</v>
      </c>
      <c r="M222" s="127"/>
      <c r="N222" s="1"/>
      <c r="O222" s="1"/>
      <c r="P222" s="1"/>
      <c r="Q222" s="1"/>
      <c r="R222" s="1"/>
      <c r="S222" s="1"/>
    </row>
    <row r="223" spans="1:19" s="21" customFormat="1" ht="14.25" customHeight="1">
      <c r="A223" s="9">
        <v>5</v>
      </c>
      <c r="B223" s="9" t="s">
        <v>20</v>
      </c>
      <c r="C223" s="3"/>
      <c r="D223" s="7">
        <v>2</v>
      </c>
      <c r="E223" s="3"/>
      <c r="F223" s="9">
        <v>12</v>
      </c>
      <c r="G223" s="3"/>
      <c r="H223" s="7">
        <f>SUM('на 01.09.2017'!H226)</f>
        <v>41</v>
      </c>
      <c r="I223" s="7">
        <f t="shared" si="5"/>
        <v>594.6</v>
      </c>
      <c r="J223" s="8">
        <f>SUM('на 01.09.2017'!J226)</f>
        <v>594.6</v>
      </c>
      <c r="K223" s="51"/>
      <c r="L223" s="5" t="s">
        <v>251</v>
      </c>
      <c r="M223" s="127"/>
      <c r="N223" s="1"/>
      <c r="O223" s="1"/>
      <c r="P223" s="1"/>
      <c r="Q223" s="1"/>
      <c r="R223" s="1"/>
      <c r="S223" s="1"/>
    </row>
    <row r="224" spans="1:19" s="21" customFormat="1" ht="14.25" customHeight="1">
      <c r="A224" s="9">
        <v>6</v>
      </c>
      <c r="B224" s="9" t="s">
        <v>21</v>
      </c>
      <c r="C224" s="3"/>
      <c r="D224" s="7">
        <v>2</v>
      </c>
      <c r="E224" s="3"/>
      <c r="F224" s="9">
        <v>18</v>
      </c>
      <c r="G224" s="3"/>
      <c r="H224" s="7">
        <f>SUM('на 01.09.2017'!H227)</f>
        <v>44</v>
      </c>
      <c r="I224" s="7">
        <f t="shared" si="5"/>
        <v>872.5</v>
      </c>
      <c r="J224" s="8">
        <f>SUM('на 01.09.2017'!J227)</f>
        <v>872.5</v>
      </c>
      <c r="K224" s="51"/>
      <c r="L224" s="5" t="s">
        <v>251</v>
      </c>
      <c r="M224" s="127"/>
      <c r="N224" s="1"/>
      <c r="O224" s="1"/>
      <c r="P224" s="1"/>
      <c r="Q224" s="1"/>
      <c r="R224" s="1"/>
      <c r="S224" s="1"/>
    </row>
    <row r="225" spans="1:19" s="21" customFormat="1" ht="12.75">
      <c r="A225" s="4">
        <f>SUM(A224)</f>
        <v>6</v>
      </c>
      <c r="B225" s="4" t="s">
        <v>40</v>
      </c>
      <c r="C225" s="3"/>
      <c r="D225" s="3"/>
      <c r="E225" s="3"/>
      <c r="F225" s="4">
        <v>78</v>
      </c>
      <c r="G225" s="3"/>
      <c r="H225" s="19">
        <f>SUM(H219:H224)</f>
        <v>221</v>
      </c>
      <c r="I225" s="41">
        <f>SUM(I219:I224)</f>
        <v>3725.4999999999995</v>
      </c>
      <c r="J225" s="4">
        <f>SUM(J219:J224)</f>
        <v>3725.4999999999995</v>
      </c>
      <c r="K225" s="52">
        <v>0</v>
      </c>
      <c r="L225" s="4"/>
      <c r="M225" s="127"/>
      <c r="N225" s="1"/>
      <c r="O225" s="1"/>
      <c r="P225" s="1"/>
      <c r="Q225" s="1"/>
      <c r="R225" s="1"/>
      <c r="S225" s="1"/>
    </row>
    <row r="226" spans="1:19" s="21" customFormat="1" ht="14.25" customHeight="1">
      <c r="A226" s="4"/>
      <c r="B226" s="4" t="s">
        <v>25</v>
      </c>
      <c r="C226" s="3"/>
      <c r="D226" s="3"/>
      <c r="E226" s="3"/>
      <c r="F226" s="3"/>
      <c r="G226" s="3"/>
      <c r="H226" s="7"/>
      <c r="I226" s="19"/>
      <c r="J226" s="3"/>
      <c r="K226" s="20"/>
      <c r="L226" s="4"/>
      <c r="M226" s="127"/>
      <c r="N226" s="1"/>
      <c r="O226" s="1"/>
      <c r="P226" s="1"/>
      <c r="Q226" s="1"/>
      <c r="R226" s="1"/>
      <c r="S226" s="1"/>
    </row>
    <row r="227" spans="1:19" s="21" customFormat="1" ht="14.25" customHeight="1">
      <c r="A227" s="9">
        <v>1</v>
      </c>
      <c r="B227" s="9" t="s">
        <v>22</v>
      </c>
      <c r="C227" s="3"/>
      <c r="D227" s="7">
        <v>2</v>
      </c>
      <c r="E227" s="3"/>
      <c r="F227" s="9">
        <v>12</v>
      </c>
      <c r="G227" s="3"/>
      <c r="H227" s="7">
        <f>SUM('на 01.09.2017'!H231)</f>
        <v>30</v>
      </c>
      <c r="I227" s="7">
        <f>SUM(J227:K227)</f>
        <v>520.2</v>
      </c>
      <c r="J227" s="8">
        <f>SUM('на 01.09.2017'!J231)</f>
        <v>520.2</v>
      </c>
      <c r="K227" s="51"/>
      <c r="L227" s="5" t="s">
        <v>251</v>
      </c>
      <c r="M227" s="127"/>
      <c r="N227" s="1"/>
      <c r="O227" s="1"/>
      <c r="P227" s="1"/>
      <c r="Q227" s="1"/>
      <c r="R227" s="1"/>
      <c r="S227" s="1"/>
    </row>
    <row r="228" spans="1:19" s="21" customFormat="1" ht="14.25" customHeight="1">
      <c r="A228" s="9">
        <v>2</v>
      </c>
      <c r="B228" s="9" t="s">
        <v>23</v>
      </c>
      <c r="C228" s="3"/>
      <c r="D228" s="7">
        <v>2</v>
      </c>
      <c r="E228" s="3"/>
      <c r="F228" s="9">
        <v>12</v>
      </c>
      <c r="G228" s="3"/>
      <c r="H228" s="7">
        <f>SUM('на 01.09.2017'!H232)</f>
        <v>30</v>
      </c>
      <c r="I228" s="7">
        <f>SUM(J228:K228)</f>
        <v>506.4</v>
      </c>
      <c r="J228" s="8">
        <f>SUM('на 01.09.2017'!J232)</f>
        <v>506.4</v>
      </c>
      <c r="K228" s="51"/>
      <c r="L228" s="5" t="s">
        <v>251</v>
      </c>
      <c r="M228" s="127"/>
      <c r="N228" s="1"/>
      <c r="O228" s="1"/>
      <c r="P228" s="1"/>
      <c r="Q228" s="1"/>
      <c r="R228" s="1"/>
      <c r="S228" s="1"/>
    </row>
    <row r="229" spans="1:19" s="21" customFormat="1" ht="14.25" customHeight="1">
      <c r="A229" s="9">
        <v>3</v>
      </c>
      <c r="B229" s="9" t="s">
        <v>24</v>
      </c>
      <c r="C229" s="3"/>
      <c r="D229" s="7">
        <v>2</v>
      </c>
      <c r="E229" s="3"/>
      <c r="F229" s="9">
        <v>12</v>
      </c>
      <c r="G229" s="3"/>
      <c r="H229" s="7">
        <f>SUM('на 01.09.2017'!H233)</f>
        <v>27</v>
      </c>
      <c r="I229" s="8">
        <f>SUM(J229:K229)</f>
        <v>508.7</v>
      </c>
      <c r="J229" s="8">
        <f>SUM('на 01.09.2017'!J233)</f>
        <v>478.8</v>
      </c>
      <c r="K229" s="51">
        <v>29.9</v>
      </c>
      <c r="L229" s="5" t="s">
        <v>251</v>
      </c>
      <c r="M229" s="127"/>
      <c r="N229" s="1"/>
      <c r="O229" s="1"/>
      <c r="P229" s="1"/>
      <c r="Q229" s="1"/>
      <c r="R229" s="1"/>
      <c r="S229" s="1"/>
    </row>
    <row r="230" spans="1:19" s="21" customFormat="1" ht="14.25" customHeight="1">
      <c r="A230" s="4">
        <f>SUM(A229)</f>
        <v>3</v>
      </c>
      <c r="B230" s="4" t="s">
        <v>41</v>
      </c>
      <c r="C230" s="3"/>
      <c r="D230" s="3"/>
      <c r="E230" s="3"/>
      <c r="F230" s="4">
        <f>SUM(F227:F229)</f>
        <v>36</v>
      </c>
      <c r="G230" s="3"/>
      <c r="H230" s="19">
        <f>SUM(H227:H229)</f>
        <v>87</v>
      </c>
      <c r="I230" s="41">
        <f>SUM(I227:I229)</f>
        <v>1535.3</v>
      </c>
      <c r="J230" s="41">
        <f>SUM(J227:J229)</f>
        <v>1505.3999999999999</v>
      </c>
      <c r="K230" s="20">
        <f>SUM(K227:K229)</f>
        <v>29.9</v>
      </c>
      <c r="L230" s="5" t="s">
        <v>251</v>
      </c>
      <c r="M230" s="128"/>
      <c r="N230" s="1"/>
      <c r="O230" s="1"/>
      <c r="P230" s="1"/>
      <c r="Q230" s="1"/>
      <c r="R230" s="1"/>
      <c r="S230" s="1"/>
    </row>
    <row r="231" spans="1:19" s="21" customFormat="1" ht="25.5">
      <c r="A231" s="9">
        <v>1</v>
      </c>
      <c r="B231" s="35" t="s">
        <v>0</v>
      </c>
      <c r="C231" s="3"/>
      <c r="D231" s="3">
        <v>3</v>
      </c>
      <c r="E231" s="3"/>
      <c r="F231" s="7">
        <v>36</v>
      </c>
      <c r="G231" s="3"/>
      <c r="H231" s="7">
        <f>SUM('на 01.09.2017'!H236)</f>
        <v>102</v>
      </c>
      <c r="I231" s="7">
        <f>SUM(J231:K231)</f>
        <v>2078.55</v>
      </c>
      <c r="J231" s="22">
        <f>SUM('на 01.09.2017'!J236)</f>
        <v>2078.55</v>
      </c>
      <c r="K231" s="53"/>
      <c r="L231" s="35" t="s">
        <v>257</v>
      </c>
      <c r="M231" s="39" t="s">
        <v>287</v>
      </c>
      <c r="N231" s="1"/>
      <c r="O231" s="1"/>
      <c r="P231" s="1"/>
      <c r="Q231" s="1"/>
      <c r="R231" s="1"/>
      <c r="S231" s="1"/>
    </row>
    <row r="232" spans="1:19" s="15" customFormat="1" ht="15">
      <c r="A232" s="4">
        <f>SUM(A231)</f>
        <v>1</v>
      </c>
      <c r="B232" s="3" t="s">
        <v>215</v>
      </c>
      <c r="C232" s="3"/>
      <c r="D232" s="3"/>
      <c r="E232" s="3"/>
      <c r="F232" s="3">
        <f>SUM(F231)</f>
        <v>36</v>
      </c>
      <c r="G232" s="3"/>
      <c r="H232" s="3">
        <f>SUM(H231)</f>
        <v>102</v>
      </c>
      <c r="I232" s="20">
        <f>SUM(I231)</f>
        <v>2078.55</v>
      </c>
      <c r="J232" s="3">
        <f>SUM(J231)</f>
        <v>2078.55</v>
      </c>
      <c r="K232" s="20">
        <f>SUM(K231)</f>
        <v>0</v>
      </c>
      <c r="L232" s="5"/>
      <c r="M232" s="5"/>
      <c r="N232" s="1"/>
      <c r="O232" s="1"/>
      <c r="P232" s="1"/>
      <c r="Q232" s="1"/>
      <c r="R232" s="1"/>
      <c r="S232" s="1"/>
    </row>
    <row r="233" spans="1:19" s="15" customFormat="1" ht="29.25" customHeight="1">
      <c r="A233" s="16">
        <f>SUM(A232,A230,A225,A217,A213)</f>
        <v>22</v>
      </c>
      <c r="B233" s="104" t="s">
        <v>1</v>
      </c>
      <c r="C233" s="89"/>
      <c r="D233" s="89"/>
      <c r="E233" s="89"/>
      <c r="F233" s="16">
        <f>SUM(F232,F230,F225,F217,F213)</f>
        <v>343</v>
      </c>
      <c r="G233" s="16"/>
      <c r="H233" s="16">
        <f>SUM(H232,H230,H225,H217,H213)</f>
        <v>758</v>
      </c>
      <c r="I233" s="49">
        <f>SUM(I232,I230,I225,I217,I213)</f>
        <v>16209.349999999999</v>
      </c>
      <c r="J233" s="49">
        <f>SUM(J232,J230,J225,J217,J213)</f>
        <v>16179.449999999997</v>
      </c>
      <c r="K233" s="49">
        <f>SUM(K232,K230,K225,K217,K213)</f>
        <v>29.9</v>
      </c>
      <c r="L233" s="5"/>
      <c r="M233" s="5"/>
      <c r="N233" s="1"/>
      <c r="O233" s="21"/>
      <c r="P233" s="48">
        <f>SUM('на 01.09.2017'!I238)</f>
        <v>16209.349999999999</v>
      </c>
      <c r="Q233" s="48">
        <f>SUM(P233-I233)</f>
        <v>0</v>
      </c>
      <c r="R233" s="1">
        <f>SUM('на 01.09.2017'!H238)</f>
        <v>758</v>
      </c>
      <c r="S233" s="1">
        <f>SUM(R233-H233)</f>
        <v>0</v>
      </c>
    </row>
    <row r="234" spans="1:19" s="15" customFormat="1" ht="9" customHeight="1">
      <c r="A234" s="16"/>
      <c r="B234" s="38"/>
      <c r="C234" s="16"/>
      <c r="D234" s="16"/>
      <c r="E234" s="16"/>
      <c r="F234" s="16"/>
      <c r="G234" s="16"/>
      <c r="H234" s="16"/>
      <c r="I234" s="16"/>
      <c r="J234" s="16"/>
      <c r="K234" s="49"/>
      <c r="L234" s="5"/>
      <c r="M234" s="5"/>
      <c r="N234" s="1"/>
      <c r="O234" s="1"/>
      <c r="P234" s="1"/>
      <c r="Q234" s="1"/>
      <c r="R234" s="1"/>
      <c r="S234" s="1"/>
    </row>
    <row r="235" spans="1:19" s="21" customFormat="1" ht="15">
      <c r="A235" s="80" t="s">
        <v>2</v>
      </c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32"/>
      <c r="M235" s="5"/>
      <c r="N235" s="1"/>
      <c r="O235" s="1"/>
      <c r="P235" s="1"/>
      <c r="Q235" s="1"/>
      <c r="R235" s="1"/>
      <c r="S235" s="1"/>
    </row>
    <row r="236" spans="1:13" ht="12.75">
      <c r="A236" s="4"/>
      <c r="B236" s="4" t="s">
        <v>42</v>
      </c>
      <c r="C236" s="4"/>
      <c r="D236" s="4"/>
      <c r="E236" s="4"/>
      <c r="F236" s="4"/>
      <c r="G236" s="4"/>
      <c r="H236" s="4"/>
      <c r="I236" s="4"/>
      <c r="J236" s="4"/>
      <c r="K236" s="52"/>
      <c r="L236" s="4"/>
      <c r="M236" s="5"/>
    </row>
    <row r="237" spans="1:13" ht="13.5" customHeight="1">
      <c r="A237" s="5">
        <v>1</v>
      </c>
      <c r="B237" s="5" t="s">
        <v>43</v>
      </c>
      <c r="C237" s="5"/>
      <c r="D237" s="5"/>
      <c r="E237" s="5"/>
      <c r="F237" s="5">
        <v>18</v>
      </c>
      <c r="G237" s="5"/>
      <c r="H237" s="9">
        <f>SUM('на 01.09.2017'!H241)</f>
        <v>27</v>
      </c>
      <c r="I237" s="7">
        <f>SUM(J237:K237)</f>
        <v>860.1</v>
      </c>
      <c r="J237" s="5">
        <v>860.1</v>
      </c>
      <c r="K237" s="53"/>
      <c r="L237" s="35" t="s">
        <v>257</v>
      </c>
      <c r="M237" s="92" t="s">
        <v>286</v>
      </c>
    </row>
    <row r="238" spans="1:19" s="15" customFormat="1" ht="13.5" customHeight="1">
      <c r="A238" s="5">
        <v>2</v>
      </c>
      <c r="B238" s="5" t="s">
        <v>44</v>
      </c>
      <c r="C238" s="5"/>
      <c r="D238" s="5"/>
      <c r="E238" s="5"/>
      <c r="F238" s="5">
        <v>18</v>
      </c>
      <c r="G238" s="5"/>
      <c r="H238" s="9">
        <f>SUM('на 01.09.2017'!H242)</f>
        <v>54</v>
      </c>
      <c r="I238" s="7">
        <f>SUM(J238:K238)</f>
        <v>979.3</v>
      </c>
      <c r="J238" s="5">
        <v>979.3</v>
      </c>
      <c r="K238" s="53"/>
      <c r="L238" s="5" t="s">
        <v>251</v>
      </c>
      <c r="M238" s="93"/>
      <c r="N238" s="1"/>
      <c r="O238" s="1"/>
      <c r="P238" s="1"/>
      <c r="Q238" s="1"/>
      <c r="R238" s="1"/>
      <c r="S238" s="1"/>
    </row>
    <row r="239" spans="1:19" s="15" customFormat="1" ht="15">
      <c r="A239" s="16">
        <f>SUM(A238)</f>
        <v>2</v>
      </c>
      <c r="B239" s="28" t="s">
        <v>45</v>
      </c>
      <c r="C239" s="16"/>
      <c r="D239" s="16"/>
      <c r="E239" s="16"/>
      <c r="F239" s="16">
        <v>36</v>
      </c>
      <c r="G239" s="16"/>
      <c r="H239" s="16">
        <f>SUM(H237:H238)</f>
        <v>81</v>
      </c>
      <c r="I239" s="16">
        <f>SUM(I237:I238)</f>
        <v>1839.4</v>
      </c>
      <c r="J239" s="16">
        <f>SUM(J237:J238)</f>
        <v>1839.4</v>
      </c>
      <c r="K239" s="49">
        <v>0</v>
      </c>
      <c r="L239" s="16"/>
      <c r="M239" s="5"/>
      <c r="N239" s="1"/>
      <c r="O239" s="21"/>
      <c r="P239" s="48">
        <f>SUM('на 01.09.2017'!I243)</f>
        <v>1839.4</v>
      </c>
      <c r="Q239" s="48">
        <f>SUM(P239-I239)</f>
        <v>0</v>
      </c>
      <c r="R239" s="1">
        <f>SUM('на 01.09.2017'!H243)</f>
        <v>81</v>
      </c>
      <c r="S239" s="1"/>
    </row>
    <row r="240" spans="1:19" s="24" customFormat="1" ht="9" customHeight="1">
      <c r="A240" s="16"/>
      <c r="B240" s="28"/>
      <c r="C240" s="16"/>
      <c r="D240" s="16"/>
      <c r="E240" s="16"/>
      <c r="F240" s="16"/>
      <c r="G240" s="16"/>
      <c r="H240" s="16"/>
      <c r="I240" s="16"/>
      <c r="J240" s="16"/>
      <c r="K240" s="49"/>
      <c r="L240" s="37"/>
      <c r="M240" s="5"/>
      <c r="N240" s="1"/>
      <c r="O240" s="1"/>
      <c r="P240" s="1"/>
      <c r="Q240" s="1"/>
      <c r="R240" s="1"/>
      <c r="S240" s="1"/>
    </row>
    <row r="241" spans="1:13" ht="14.25" customHeight="1">
      <c r="A241" s="81" t="s">
        <v>4</v>
      </c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23"/>
      <c r="M241" s="5"/>
    </row>
    <row r="242" spans="1:16" ht="15" customHeight="1">
      <c r="A242" s="5">
        <v>1</v>
      </c>
      <c r="B242" s="5" t="s">
        <v>46</v>
      </c>
      <c r="C242" s="5">
        <v>1987</v>
      </c>
      <c r="D242" s="5"/>
      <c r="E242" s="5"/>
      <c r="F242" s="5">
        <v>22</v>
      </c>
      <c r="G242" s="5"/>
      <c r="H242" s="9">
        <f>SUM('на 01.09.2017'!H245)</f>
        <v>27</v>
      </c>
      <c r="I242" s="7">
        <f aca="true" t="shared" si="6" ref="I242:I272">SUM(J242:K242)</f>
        <v>931.9</v>
      </c>
      <c r="J242" s="5">
        <f>SUM('на 01.09.2017'!J245)</f>
        <v>931.9</v>
      </c>
      <c r="K242" s="53"/>
      <c r="L242" s="37" t="s">
        <v>250</v>
      </c>
      <c r="M242" s="88" t="s">
        <v>250</v>
      </c>
      <c r="P242" s="1">
        <f>SUM('на 01.09.2017'!I245)</f>
        <v>931.9</v>
      </c>
    </row>
    <row r="243" spans="1:16" ht="15" customHeight="1">
      <c r="A243" s="5">
        <v>2</v>
      </c>
      <c r="B243" s="5" t="s">
        <v>47</v>
      </c>
      <c r="C243" s="5">
        <v>1998</v>
      </c>
      <c r="D243" s="5"/>
      <c r="E243" s="5"/>
      <c r="F243" s="5">
        <v>6</v>
      </c>
      <c r="G243" s="5"/>
      <c r="H243" s="9">
        <f>SUM('на 01.09.2017'!H246)</f>
        <v>12</v>
      </c>
      <c r="I243" s="7">
        <f t="shared" si="6"/>
        <v>629.8</v>
      </c>
      <c r="J243" s="5">
        <f>SUM('на 01.09.2017'!J246)</f>
        <v>629.8</v>
      </c>
      <c r="K243" s="53"/>
      <c r="L243" s="5" t="s">
        <v>251</v>
      </c>
      <c r="M243" s="88"/>
      <c r="P243" s="1">
        <f>SUM('на 01.09.2017'!I246)</f>
        <v>629.8</v>
      </c>
    </row>
    <row r="244" spans="1:16" ht="15" customHeight="1">
      <c r="A244" s="5">
        <v>3</v>
      </c>
      <c r="B244" s="5" t="s">
        <v>48</v>
      </c>
      <c r="C244" s="5"/>
      <c r="D244" s="5"/>
      <c r="E244" s="5"/>
      <c r="F244" s="5">
        <v>2</v>
      </c>
      <c r="G244" s="5"/>
      <c r="H244" s="9">
        <f>SUM('на 01.09.2017'!H247)</f>
        <v>5</v>
      </c>
      <c r="I244" s="7">
        <f t="shared" si="6"/>
        <v>106.5</v>
      </c>
      <c r="J244" s="5">
        <f>SUM('на 01.09.2017'!J247)</f>
        <v>106.5</v>
      </c>
      <c r="K244" s="53"/>
      <c r="L244" s="5" t="s">
        <v>251</v>
      </c>
      <c r="M244" s="88"/>
      <c r="P244" s="1">
        <f>SUM('на 01.09.2017'!I247)</f>
        <v>106.5</v>
      </c>
    </row>
    <row r="245" spans="1:13" ht="15" customHeight="1">
      <c r="A245" s="5"/>
      <c r="B245" s="4" t="s">
        <v>242</v>
      </c>
      <c r="C245" s="5"/>
      <c r="D245" s="5"/>
      <c r="E245" s="5"/>
      <c r="F245" s="5"/>
      <c r="G245" s="5"/>
      <c r="H245" s="9"/>
      <c r="I245" s="5"/>
      <c r="J245" s="5"/>
      <c r="K245" s="53"/>
      <c r="L245" s="5" t="s">
        <v>251</v>
      </c>
      <c r="M245" s="88"/>
    </row>
    <row r="246" spans="1:16" ht="18" customHeight="1">
      <c r="A246" s="5">
        <v>4</v>
      </c>
      <c r="B246" s="5" t="s">
        <v>222</v>
      </c>
      <c r="C246" s="5">
        <v>1968</v>
      </c>
      <c r="D246" s="5">
        <v>2</v>
      </c>
      <c r="E246" s="5"/>
      <c r="F246" s="5">
        <v>8</v>
      </c>
      <c r="G246" s="5"/>
      <c r="H246" s="9">
        <f>SUM('на 01.09.2017'!H249)</f>
        <v>30</v>
      </c>
      <c r="I246" s="7">
        <f t="shared" si="6"/>
        <v>313.6</v>
      </c>
      <c r="J246" s="5">
        <f>SUM('на 01.09.2017'!J249)</f>
        <v>313.6</v>
      </c>
      <c r="K246" s="53"/>
      <c r="L246" s="5" t="s">
        <v>251</v>
      </c>
      <c r="M246" s="88"/>
      <c r="P246" s="1">
        <f>SUM('на 01.09.2017'!I249)</f>
        <v>313.6</v>
      </c>
    </row>
    <row r="247" spans="1:16" ht="18" customHeight="1">
      <c r="A247" s="5">
        <v>5</v>
      </c>
      <c r="B247" s="5" t="s">
        <v>223</v>
      </c>
      <c r="C247" s="5">
        <v>1968</v>
      </c>
      <c r="D247" s="5">
        <v>2</v>
      </c>
      <c r="E247" s="5"/>
      <c r="F247" s="5">
        <v>8</v>
      </c>
      <c r="G247" s="5"/>
      <c r="H247" s="9">
        <f>SUM('на 01.09.2017'!H250)</f>
        <v>14</v>
      </c>
      <c r="I247" s="7">
        <f t="shared" si="6"/>
        <v>385.1</v>
      </c>
      <c r="J247" s="5">
        <f>SUM('на 01.09.2017'!J250)</f>
        <v>385.1</v>
      </c>
      <c r="K247" s="53"/>
      <c r="L247" s="5" t="s">
        <v>251</v>
      </c>
      <c r="M247" s="88"/>
      <c r="P247" s="1">
        <f>SUM('на 01.09.2017'!I250)</f>
        <v>385.1</v>
      </c>
    </row>
    <row r="248" spans="1:16" ht="18" customHeight="1">
      <c r="A248" s="5">
        <v>6</v>
      </c>
      <c r="B248" s="5" t="s">
        <v>224</v>
      </c>
      <c r="C248" s="5">
        <v>1969</v>
      </c>
      <c r="D248" s="5">
        <v>2</v>
      </c>
      <c r="E248" s="5"/>
      <c r="F248" s="5">
        <v>8</v>
      </c>
      <c r="G248" s="5"/>
      <c r="H248" s="9">
        <f>SUM('на 01.09.2017'!H251)</f>
        <v>21</v>
      </c>
      <c r="I248" s="7">
        <f t="shared" si="6"/>
        <v>387.8</v>
      </c>
      <c r="J248" s="5">
        <f>SUM('на 01.09.2017'!J251)</f>
        <v>387.8</v>
      </c>
      <c r="K248" s="53"/>
      <c r="L248" s="5" t="s">
        <v>251</v>
      </c>
      <c r="M248" s="88"/>
      <c r="P248" s="1">
        <f>SUM('на 01.09.2017'!I251)</f>
        <v>387.8</v>
      </c>
    </row>
    <row r="249" spans="1:16" ht="18" customHeight="1">
      <c r="A249" s="5">
        <v>7</v>
      </c>
      <c r="B249" s="9" t="s">
        <v>279</v>
      </c>
      <c r="C249" s="5"/>
      <c r="D249" s="5">
        <v>2</v>
      </c>
      <c r="E249" s="5"/>
      <c r="F249" s="5">
        <v>8</v>
      </c>
      <c r="G249" s="5"/>
      <c r="H249" s="9">
        <f>SUM('на 01.09.2017'!H252)</f>
        <v>20</v>
      </c>
      <c r="I249" s="7">
        <v>308.1</v>
      </c>
      <c r="J249" s="5">
        <f>SUM('на 01.09.2017'!J252)</f>
        <v>308.1</v>
      </c>
      <c r="K249" s="53"/>
      <c r="L249" s="5"/>
      <c r="M249" s="88"/>
      <c r="P249" s="1">
        <f>SUM('на 01.09.2017'!I252)</f>
        <v>308.1</v>
      </c>
    </row>
    <row r="250" spans="1:16" ht="18" customHeight="1">
      <c r="A250" s="5">
        <v>8</v>
      </c>
      <c r="B250" s="5" t="s">
        <v>225</v>
      </c>
      <c r="C250" s="5">
        <v>1982</v>
      </c>
      <c r="D250" s="5">
        <v>3</v>
      </c>
      <c r="E250" s="5"/>
      <c r="F250" s="5">
        <v>18</v>
      </c>
      <c r="G250" s="5"/>
      <c r="H250" s="9">
        <f>SUM('на 01.09.2017'!H253)</f>
        <v>36</v>
      </c>
      <c r="I250" s="7">
        <f t="shared" si="6"/>
        <v>840.7</v>
      </c>
      <c r="J250" s="5">
        <f>SUM('на 01.09.2017'!J253)</f>
        <v>840.7</v>
      </c>
      <c r="K250" s="53"/>
      <c r="L250" s="5" t="s">
        <v>251</v>
      </c>
      <c r="M250" s="88"/>
      <c r="P250" s="1">
        <f>SUM('на 01.09.2017'!I253)</f>
        <v>840.7</v>
      </c>
    </row>
    <row r="251" spans="1:16" ht="18" customHeight="1">
      <c r="A251" s="5">
        <v>9</v>
      </c>
      <c r="B251" s="5" t="s">
        <v>226</v>
      </c>
      <c r="C251" s="5">
        <v>1982</v>
      </c>
      <c r="D251" s="5">
        <v>3</v>
      </c>
      <c r="E251" s="5"/>
      <c r="F251" s="5">
        <v>18</v>
      </c>
      <c r="G251" s="5"/>
      <c r="H251" s="9">
        <f>SUM('на 01.09.2017'!H254)</f>
        <v>35</v>
      </c>
      <c r="I251" s="7">
        <f t="shared" si="6"/>
        <v>821.1</v>
      </c>
      <c r="J251" s="5">
        <f>SUM('на 01.09.2017'!J254)</f>
        <v>821.1</v>
      </c>
      <c r="K251" s="53"/>
      <c r="L251" s="5" t="s">
        <v>251</v>
      </c>
      <c r="M251" s="88"/>
      <c r="P251" s="1">
        <f>SUM('на 01.09.2017'!I254)</f>
        <v>821.1</v>
      </c>
    </row>
    <row r="252" spans="1:16" ht="18" customHeight="1">
      <c r="A252" s="5">
        <v>10</v>
      </c>
      <c r="B252" s="5" t="s">
        <v>227</v>
      </c>
      <c r="C252" s="5">
        <v>1989</v>
      </c>
      <c r="D252" s="5">
        <v>3</v>
      </c>
      <c r="E252" s="5"/>
      <c r="F252" s="5">
        <v>18</v>
      </c>
      <c r="G252" s="5"/>
      <c r="H252" s="9">
        <f>SUM('на 01.09.2017'!H255)</f>
        <v>46</v>
      </c>
      <c r="I252" s="7">
        <f t="shared" si="6"/>
        <v>849.6</v>
      </c>
      <c r="J252" s="5">
        <f>SUM('на 01.09.2017'!J255)</f>
        <v>849.6</v>
      </c>
      <c r="K252" s="53"/>
      <c r="L252" s="5" t="s">
        <v>251</v>
      </c>
      <c r="M252" s="88"/>
      <c r="P252" s="1">
        <f>SUM('на 01.09.2017'!I255)</f>
        <v>849.6</v>
      </c>
    </row>
    <row r="253" spans="1:16" ht="18" customHeight="1">
      <c r="A253" s="5">
        <v>11</v>
      </c>
      <c r="B253" s="5" t="s">
        <v>228</v>
      </c>
      <c r="C253" s="5">
        <v>1986</v>
      </c>
      <c r="D253" s="5">
        <v>3</v>
      </c>
      <c r="E253" s="5"/>
      <c r="F253" s="5">
        <v>36</v>
      </c>
      <c r="G253" s="5"/>
      <c r="H253" s="9">
        <f>SUM('на 01.09.2017'!H256)</f>
        <v>88</v>
      </c>
      <c r="I253" s="7">
        <f t="shared" si="6"/>
        <v>1866.7</v>
      </c>
      <c r="J253" s="5">
        <f>SUM('на 01.09.2017'!J256)</f>
        <v>1866.7</v>
      </c>
      <c r="K253" s="53"/>
      <c r="L253" s="5" t="s">
        <v>251</v>
      </c>
      <c r="M253" s="88"/>
      <c r="P253" s="1">
        <f>SUM('на 01.09.2017'!I256)</f>
        <v>1866.7</v>
      </c>
    </row>
    <row r="254" spans="1:16" ht="18" customHeight="1">
      <c r="A254" s="5">
        <v>12</v>
      </c>
      <c r="B254" s="5" t="s">
        <v>229</v>
      </c>
      <c r="C254" s="5">
        <v>1984</v>
      </c>
      <c r="D254" s="5">
        <v>3</v>
      </c>
      <c r="E254" s="5"/>
      <c r="F254" s="5">
        <v>36</v>
      </c>
      <c r="G254" s="5"/>
      <c r="H254" s="9">
        <f>SUM('на 01.09.2017'!H257)</f>
        <v>89</v>
      </c>
      <c r="I254" s="7">
        <f t="shared" si="6"/>
        <v>1869.5</v>
      </c>
      <c r="J254" s="5">
        <f>SUM('на 01.09.2017'!J257)</f>
        <v>1869.5</v>
      </c>
      <c r="K254" s="53"/>
      <c r="L254" s="5" t="s">
        <v>251</v>
      </c>
      <c r="M254" s="88"/>
      <c r="P254" s="1">
        <f>SUM('на 01.09.2017'!I257)</f>
        <v>1869.5</v>
      </c>
    </row>
    <row r="255" spans="1:16" ht="18" customHeight="1">
      <c r="A255" s="5">
        <v>13</v>
      </c>
      <c r="B255" s="5" t="s">
        <v>230</v>
      </c>
      <c r="C255" s="5">
        <v>1973</v>
      </c>
      <c r="D255" s="5">
        <v>2</v>
      </c>
      <c r="E255" s="5"/>
      <c r="F255" s="5">
        <v>12</v>
      </c>
      <c r="G255" s="5"/>
      <c r="H255" s="9">
        <f>SUM('на 01.09.2017'!H258)</f>
        <v>27</v>
      </c>
      <c r="I255" s="7">
        <f t="shared" si="6"/>
        <v>572.2</v>
      </c>
      <c r="J255" s="5">
        <f>SUM('на 01.09.2017'!J258)</f>
        <v>572.2</v>
      </c>
      <c r="K255" s="53"/>
      <c r="L255" s="5" t="s">
        <v>251</v>
      </c>
      <c r="M255" s="88"/>
      <c r="P255" s="1">
        <f>SUM('на 01.09.2017'!I258)</f>
        <v>572.2</v>
      </c>
    </row>
    <row r="256" spans="1:16" ht="18" customHeight="1">
      <c r="A256" s="5">
        <v>14</v>
      </c>
      <c r="B256" s="5" t="s">
        <v>231</v>
      </c>
      <c r="C256" s="5">
        <v>1976</v>
      </c>
      <c r="D256" s="5">
        <v>2</v>
      </c>
      <c r="E256" s="5"/>
      <c r="F256" s="5">
        <v>12</v>
      </c>
      <c r="G256" s="5"/>
      <c r="H256" s="9">
        <f>SUM('на 01.09.2017'!H259)</f>
        <v>28</v>
      </c>
      <c r="I256" s="7">
        <f t="shared" si="6"/>
        <v>569.3</v>
      </c>
      <c r="J256" s="5">
        <f>SUM('на 01.09.2017'!J259)</f>
        <v>569.3</v>
      </c>
      <c r="K256" s="53"/>
      <c r="L256" s="5" t="s">
        <v>251</v>
      </c>
      <c r="M256" s="88"/>
      <c r="P256" s="1">
        <f>SUM('на 01.09.2017'!I259)</f>
        <v>569.3</v>
      </c>
    </row>
    <row r="257" spans="1:16" ht="18" customHeight="1">
      <c r="A257" s="5">
        <v>15</v>
      </c>
      <c r="B257" s="5" t="s">
        <v>232</v>
      </c>
      <c r="C257" s="5">
        <v>1980</v>
      </c>
      <c r="D257" s="5">
        <v>3</v>
      </c>
      <c r="E257" s="5"/>
      <c r="F257" s="5">
        <v>24</v>
      </c>
      <c r="G257" s="5"/>
      <c r="H257" s="9">
        <f>SUM('на 01.09.2017'!H260)</f>
        <v>63</v>
      </c>
      <c r="I257" s="7">
        <f t="shared" si="6"/>
        <v>1174</v>
      </c>
      <c r="J257" s="5">
        <f>SUM('на 01.09.2017'!J260)</f>
        <v>1174</v>
      </c>
      <c r="K257" s="53"/>
      <c r="L257" s="5" t="s">
        <v>251</v>
      </c>
      <c r="M257" s="88"/>
      <c r="P257" s="1">
        <f>SUM('на 01.09.2017'!I260)</f>
        <v>1174</v>
      </c>
    </row>
    <row r="258" spans="1:16" ht="18" customHeight="1">
      <c r="A258" s="5">
        <v>16</v>
      </c>
      <c r="B258" s="5" t="s">
        <v>233</v>
      </c>
      <c r="C258" s="5">
        <v>1979</v>
      </c>
      <c r="D258" s="5">
        <v>3</v>
      </c>
      <c r="E258" s="5"/>
      <c r="F258" s="5">
        <v>18</v>
      </c>
      <c r="G258" s="5"/>
      <c r="H258" s="9">
        <f>SUM('на 01.09.2017'!H261)</f>
        <v>47</v>
      </c>
      <c r="I258" s="7">
        <f t="shared" si="6"/>
        <v>840.9</v>
      </c>
      <c r="J258" s="5">
        <f>SUM('на 01.09.2017'!J261)</f>
        <v>840.9</v>
      </c>
      <c r="K258" s="53"/>
      <c r="L258" s="5" t="s">
        <v>251</v>
      </c>
      <c r="M258" s="88"/>
      <c r="P258" s="1">
        <f>SUM('на 01.09.2017'!I261)</f>
        <v>840.9</v>
      </c>
    </row>
    <row r="259" spans="1:16" ht="18" customHeight="1">
      <c r="A259" s="5">
        <v>17</v>
      </c>
      <c r="B259" s="5" t="s">
        <v>234</v>
      </c>
      <c r="C259" s="5">
        <v>1979</v>
      </c>
      <c r="D259" s="5">
        <v>3</v>
      </c>
      <c r="E259" s="5"/>
      <c r="F259" s="5">
        <v>18</v>
      </c>
      <c r="G259" s="5"/>
      <c r="H259" s="9">
        <f>SUM('на 01.09.2017'!H262)</f>
        <v>36</v>
      </c>
      <c r="I259" s="7">
        <f t="shared" si="6"/>
        <v>846.6</v>
      </c>
      <c r="J259" s="5">
        <f>SUM('на 01.09.2017'!J262)</f>
        <v>846.6</v>
      </c>
      <c r="K259" s="53"/>
      <c r="L259" s="5" t="s">
        <v>251</v>
      </c>
      <c r="M259" s="88"/>
      <c r="P259" s="1">
        <f>SUM('на 01.09.2017'!I262)</f>
        <v>846.6</v>
      </c>
    </row>
    <row r="260" spans="1:16" ht="18" customHeight="1">
      <c r="A260" s="5">
        <v>18</v>
      </c>
      <c r="B260" s="5" t="s">
        <v>235</v>
      </c>
      <c r="C260" s="5">
        <v>1980</v>
      </c>
      <c r="D260" s="5">
        <v>3</v>
      </c>
      <c r="E260" s="5"/>
      <c r="F260" s="5">
        <v>24</v>
      </c>
      <c r="G260" s="5"/>
      <c r="H260" s="9">
        <f>SUM('на 01.09.2017'!H263)</f>
        <v>61</v>
      </c>
      <c r="I260" s="7">
        <f t="shared" si="6"/>
        <v>1157.4</v>
      </c>
      <c r="J260" s="5">
        <f>SUM('на 01.09.2017'!J263)</f>
        <v>1157.4</v>
      </c>
      <c r="K260" s="53"/>
      <c r="L260" s="4"/>
      <c r="M260" s="88"/>
      <c r="P260" s="1">
        <f>SUM('на 01.09.2017'!I263)</f>
        <v>1157.4</v>
      </c>
    </row>
    <row r="261" spans="1:16" s="21" customFormat="1" ht="18" customHeight="1">
      <c r="A261" s="5">
        <v>19</v>
      </c>
      <c r="B261" s="5" t="s">
        <v>236</v>
      </c>
      <c r="C261" s="5">
        <v>1989</v>
      </c>
      <c r="D261" s="5">
        <v>3</v>
      </c>
      <c r="E261" s="5"/>
      <c r="F261" s="5">
        <v>18</v>
      </c>
      <c r="G261" s="5"/>
      <c r="H261" s="9">
        <f>SUM('на 01.09.2017'!H264)</f>
        <v>48</v>
      </c>
      <c r="I261" s="8">
        <f t="shared" si="6"/>
        <v>934.9</v>
      </c>
      <c r="J261" s="5">
        <f>SUM('на 01.09.2017'!J264)</f>
        <v>934.9</v>
      </c>
      <c r="K261" s="53"/>
      <c r="L261" s="5" t="s">
        <v>251</v>
      </c>
      <c r="M261" s="88"/>
      <c r="P261" s="1">
        <f>SUM('на 01.09.2017'!I264)</f>
        <v>934.9</v>
      </c>
    </row>
    <row r="262" spans="1:13" ht="17.25" customHeight="1">
      <c r="A262" s="4"/>
      <c r="B262" s="4" t="s">
        <v>241</v>
      </c>
      <c r="C262" s="4"/>
      <c r="D262" s="4"/>
      <c r="E262" s="4"/>
      <c r="F262" s="4"/>
      <c r="G262" s="4"/>
      <c r="H262" s="9"/>
      <c r="I262" s="4"/>
      <c r="J262" s="4"/>
      <c r="K262" s="52"/>
      <c r="L262" s="4"/>
      <c r="M262" s="5"/>
    </row>
    <row r="263" spans="1:16" ht="12.75">
      <c r="A263" s="5">
        <v>20</v>
      </c>
      <c r="B263" s="5" t="s">
        <v>237</v>
      </c>
      <c r="C263" s="5">
        <v>1987</v>
      </c>
      <c r="D263" s="5">
        <v>2</v>
      </c>
      <c r="E263" s="5"/>
      <c r="F263" s="5">
        <v>18</v>
      </c>
      <c r="G263" s="5"/>
      <c r="H263" s="9">
        <f>SUM('на 01.09.2017'!H266)</f>
        <v>45</v>
      </c>
      <c r="I263" s="8">
        <f t="shared" si="6"/>
        <v>845.9</v>
      </c>
      <c r="J263" s="5">
        <f>SUM('на 01.09.2017'!J266)</f>
        <v>845.9</v>
      </c>
      <c r="K263" s="53"/>
      <c r="L263" s="5" t="s">
        <v>251</v>
      </c>
      <c r="M263" s="88" t="s">
        <v>253</v>
      </c>
      <c r="P263" s="1">
        <f>SUM('на 01.09.2017'!I266)</f>
        <v>845.9</v>
      </c>
    </row>
    <row r="264" spans="1:16" s="10" customFormat="1" ht="12.75">
      <c r="A264" s="5">
        <v>21</v>
      </c>
      <c r="B264" s="5" t="s">
        <v>238</v>
      </c>
      <c r="C264" s="5">
        <v>1985</v>
      </c>
      <c r="D264" s="5">
        <v>2</v>
      </c>
      <c r="E264" s="5"/>
      <c r="F264" s="5">
        <v>18</v>
      </c>
      <c r="G264" s="5"/>
      <c r="H264" s="9">
        <f>SUM('на 01.09.2017'!H267)</f>
        <v>42</v>
      </c>
      <c r="I264" s="8">
        <f t="shared" si="6"/>
        <v>851.2</v>
      </c>
      <c r="J264" s="5">
        <f>SUM('на 01.09.2017'!J267)</f>
        <v>851.2</v>
      </c>
      <c r="K264" s="53"/>
      <c r="L264" s="5" t="s">
        <v>251</v>
      </c>
      <c r="M264" s="88"/>
      <c r="P264" s="1">
        <f>SUM('на 01.09.2017'!I267)</f>
        <v>851.2</v>
      </c>
    </row>
    <row r="265" spans="1:16" s="10" customFormat="1" ht="12.75">
      <c r="A265" s="9">
        <v>22</v>
      </c>
      <c r="B265" s="9" t="s">
        <v>239</v>
      </c>
      <c r="C265" s="9">
        <v>1988</v>
      </c>
      <c r="D265" s="9">
        <v>2</v>
      </c>
      <c r="E265" s="9"/>
      <c r="F265" s="9">
        <v>18</v>
      </c>
      <c r="G265" s="9"/>
      <c r="H265" s="9">
        <f>SUM('на 01.09.2017'!H268)</f>
        <v>40</v>
      </c>
      <c r="I265" s="8">
        <f t="shared" si="6"/>
        <v>871.6</v>
      </c>
      <c r="J265" s="5">
        <f>SUM('на 01.09.2017'!J268)</f>
        <v>871.6</v>
      </c>
      <c r="K265" s="51"/>
      <c r="L265" s="5" t="s">
        <v>251</v>
      </c>
      <c r="M265" s="88"/>
      <c r="P265" s="1">
        <f>SUM('на 01.09.2017'!I268)</f>
        <v>871.6</v>
      </c>
    </row>
    <row r="266" spans="1:16" ht="12.75">
      <c r="A266" s="9">
        <v>23</v>
      </c>
      <c r="B266" s="9" t="s">
        <v>240</v>
      </c>
      <c r="C266" s="9">
        <v>1989</v>
      </c>
      <c r="D266" s="9">
        <v>2</v>
      </c>
      <c r="E266" s="9"/>
      <c r="F266" s="9">
        <v>16</v>
      </c>
      <c r="G266" s="9"/>
      <c r="H266" s="9">
        <f>SUM('на 01.09.2017'!H269)</f>
        <v>34</v>
      </c>
      <c r="I266" s="8">
        <f t="shared" si="6"/>
        <v>873.4</v>
      </c>
      <c r="J266" s="5">
        <f>SUM('на 01.09.2017'!J269)</f>
        <v>778.6</v>
      </c>
      <c r="K266" s="51">
        <v>94.8</v>
      </c>
      <c r="L266" s="5" t="s">
        <v>251</v>
      </c>
      <c r="M266" s="88"/>
      <c r="P266" s="1">
        <f>SUM('на 01.09.2017'!I269)</f>
        <v>873.4</v>
      </c>
    </row>
    <row r="267" spans="1:16" ht="12.75">
      <c r="A267" s="5">
        <v>24</v>
      </c>
      <c r="B267" s="5" t="s">
        <v>43</v>
      </c>
      <c r="C267" s="5"/>
      <c r="D267" s="5">
        <v>2</v>
      </c>
      <c r="E267" s="5"/>
      <c r="F267" s="5">
        <v>8</v>
      </c>
      <c r="G267" s="5"/>
      <c r="H267" s="9">
        <f>SUM('на 01.09.2017'!H270)</f>
        <v>17</v>
      </c>
      <c r="I267" s="8">
        <f t="shared" si="6"/>
        <v>361.7</v>
      </c>
      <c r="J267" s="5">
        <f>SUM('на 01.09.2017'!J270)</f>
        <v>361.7</v>
      </c>
      <c r="K267" s="53"/>
      <c r="L267" s="5" t="s">
        <v>251</v>
      </c>
      <c r="M267" s="88"/>
      <c r="P267" s="1">
        <f>SUM('на 01.09.2017'!I270)</f>
        <v>361.7</v>
      </c>
    </row>
    <row r="268" spans="1:16" s="21" customFormat="1" ht="12.75">
      <c r="A268" s="5">
        <v>25</v>
      </c>
      <c r="B268" s="5" t="s">
        <v>24</v>
      </c>
      <c r="C268" s="5"/>
      <c r="D268" s="5">
        <v>2</v>
      </c>
      <c r="E268" s="5"/>
      <c r="F268" s="5">
        <v>8</v>
      </c>
      <c r="G268" s="5"/>
      <c r="H268" s="9">
        <f>SUM('на 01.09.2017'!H271)</f>
        <v>27</v>
      </c>
      <c r="I268" s="8">
        <f t="shared" si="6"/>
        <v>373.7</v>
      </c>
      <c r="J268" s="5">
        <f>SUM('на 01.09.2017'!J271)</f>
        <v>373.7</v>
      </c>
      <c r="K268" s="53"/>
      <c r="L268" s="5" t="s">
        <v>251</v>
      </c>
      <c r="M268" s="88"/>
      <c r="P268" s="1">
        <f>SUM('на 01.09.2017'!I271)</f>
        <v>373.7</v>
      </c>
    </row>
    <row r="269" spans="1:13" ht="12.75">
      <c r="A269" s="5"/>
      <c r="B269" s="4" t="s">
        <v>245</v>
      </c>
      <c r="C269" s="4"/>
      <c r="D269" s="4"/>
      <c r="E269" s="4"/>
      <c r="F269" s="4"/>
      <c r="G269" s="4"/>
      <c r="H269" s="9"/>
      <c r="I269" s="4"/>
      <c r="J269" s="4"/>
      <c r="K269" s="52"/>
      <c r="L269" s="5" t="s">
        <v>251</v>
      </c>
      <c r="M269" s="5"/>
    </row>
    <row r="270" spans="1:16" ht="12.75">
      <c r="A270" s="5">
        <v>26</v>
      </c>
      <c r="B270" s="5" t="s">
        <v>247</v>
      </c>
      <c r="C270" s="5"/>
      <c r="D270" s="5">
        <v>2</v>
      </c>
      <c r="E270" s="5"/>
      <c r="F270" s="5">
        <v>18</v>
      </c>
      <c r="G270" s="5"/>
      <c r="H270" s="9">
        <f>SUM('на 01.09.2017'!H273)</f>
        <v>33</v>
      </c>
      <c r="I270" s="8">
        <f t="shared" si="6"/>
        <v>754.5</v>
      </c>
      <c r="J270" s="5">
        <f>SUM('на 01.09.2017'!J273)</f>
        <v>754.5</v>
      </c>
      <c r="K270" s="53"/>
      <c r="L270" s="5" t="s">
        <v>251</v>
      </c>
      <c r="M270" s="98" t="s">
        <v>250</v>
      </c>
      <c r="P270" s="1">
        <f>SUM('на 01.09.2017'!I273)</f>
        <v>754.5</v>
      </c>
    </row>
    <row r="271" spans="1:16" ht="12.75">
      <c r="A271" s="5">
        <v>27</v>
      </c>
      <c r="B271" s="5" t="s">
        <v>246</v>
      </c>
      <c r="C271" s="5"/>
      <c r="D271" s="5">
        <v>2</v>
      </c>
      <c r="E271" s="5"/>
      <c r="F271" s="5">
        <v>18</v>
      </c>
      <c r="G271" s="5"/>
      <c r="H271" s="9">
        <f>SUM('на 01.09.2017'!H274)</f>
        <v>27</v>
      </c>
      <c r="I271" s="8">
        <f t="shared" si="6"/>
        <v>938.5</v>
      </c>
      <c r="J271" s="5">
        <f>SUM('на 01.09.2017'!J274)</f>
        <v>938.5</v>
      </c>
      <c r="K271" s="53"/>
      <c r="L271" s="5" t="s">
        <v>251</v>
      </c>
      <c r="M271" s="98"/>
      <c r="P271" s="1">
        <f>SUM('на 01.09.2017'!I274)</f>
        <v>938.5</v>
      </c>
    </row>
    <row r="272" spans="1:16" s="21" customFormat="1" ht="12.75">
      <c r="A272" s="9">
        <v>28</v>
      </c>
      <c r="B272" s="5" t="s">
        <v>248</v>
      </c>
      <c r="C272" s="5"/>
      <c r="D272" s="5">
        <v>2</v>
      </c>
      <c r="E272" s="5"/>
      <c r="F272" s="5">
        <v>18</v>
      </c>
      <c r="G272" s="5"/>
      <c r="H272" s="9">
        <f>SUM('на 01.09.2017'!H275)</f>
        <v>27</v>
      </c>
      <c r="I272" s="8">
        <f t="shared" si="6"/>
        <v>754.1</v>
      </c>
      <c r="J272" s="5">
        <f>SUM('на 01.09.2017'!J275)</f>
        <v>754.1</v>
      </c>
      <c r="K272" s="53"/>
      <c r="L272" s="5" t="s">
        <v>251</v>
      </c>
      <c r="M272" s="98"/>
      <c r="P272" s="1">
        <f>SUM('на 01.09.2017'!I275)</f>
        <v>754.1</v>
      </c>
    </row>
    <row r="273" spans="1:18" s="21" customFormat="1" ht="24" customHeight="1">
      <c r="A273" s="4">
        <f>SUM(A272)</f>
        <v>28</v>
      </c>
      <c r="B273" s="37" t="s">
        <v>243</v>
      </c>
      <c r="C273" s="4"/>
      <c r="D273" s="4"/>
      <c r="E273" s="4"/>
      <c r="F273" s="4">
        <f>SUM(F270:F272,F263:F268,F246:F261,F242:F244)</f>
        <v>454</v>
      </c>
      <c r="G273" s="4"/>
      <c r="H273" s="4">
        <f>SUM(H270:H272,H263:H268,H246:H261,H242:H244)</f>
        <v>1025</v>
      </c>
      <c r="I273" s="4">
        <f>SUM(I270:I272,I263:I268,I246:I261,I242:I244)</f>
        <v>22030.300000000007</v>
      </c>
      <c r="J273" s="4">
        <f>SUM(J270:J272,J263:J268,J246:J261,J242:J244)</f>
        <v>21935.500000000007</v>
      </c>
      <c r="K273" s="52">
        <f>SUM(K270:K272,K263:K268,K246:K261,K242:K244)</f>
        <v>94.8</v>
      </c>
      <c r="L273" s="4"/>
      <c r="M273" s="4"/>
      <c r="P273" s="4">
        <f>SUM(P270:P272,P263:P268,P246:P261,P242:P244)</f>
        <v>22030.300000000007</v>
      </c>
      <c r="Q273" s="48">
        <f>SUM(P273-I273)</f>
        <v>0</v>
      </c>
      <c r="R273" s="21">
        <f>SUM('на 01.09.2017'!H276)</f>
        <v>1025</v>
      </c>
    </row>
    <row r="274" spans="1:13" s="21" customFormat="1" ht="17.25" customHeight="1">
      <c r="A274" s="28" t="s">
        <v>260</v>
      </c>
      <c r="B274" s="34"/>
      <c r="C274" s="32"/>
      <c r="D274" s="32"/>
      <c r="E274" s="32"/>
      <c r="F274" s="32"/>
      <c r="G274" s="32"/>
      <c r="H274" s="32"/>
      <c r="I274" s="32"/>
      <c r="J274" s="32"/>
      <c r="K274" s="54"/>
      <c r="L274" s="34" t="s">
        <v>267</v>
      </c>
      <c r="M274" s="4"/>
    </row>
    <row r="275" spans="1:13" s="21" customFormat="1" ht="42" customHeight="1">
      <c r="A275" s="9">
        <v>1</v>
      </c>
      <c r="B275" s="39" t="s">
        <v>261</v>
      </c>
      <c r="C275" s="9">
        <v>1982</v>
      </c>
      <c r="D275" s="9">
        <v>2</v>
      </c>
      <c r="E275" s="4"/>
      <c r="F275" s="9">
        <v>18</v>
      </c>
      <c r="G275" s="4"/>
      <c r="H275" s="9">
        <f>SUM('на 01.09.2017'!H279)</f>
        <v>47</v>
      </c>
      <c r="I275" s="8">
        <f>SUM(J275:K275)</f>
        <v>860.5</v>
      </c>
      <c r="J275" s="9">
        <f>SUM('на 01.09.2017'!J279)</f>
        <v>860.5</v>
      </c>
      <c r="K275" s="51"/>
      <c r="L275" s="5" t="s">
        <v>251</v>
      </c>
      <c r="M275" s="82" t="s">
        <v>280</v>
      </c>
    </row>
    <row r="276" spans="1:13" s="21" customFormat="1" ht="42" customHeight="1">
      <c r="A276" s="9">
        <v>2</v>
      </c>
      <c r="B276" s="39" t="s">
        <v>262</v>
      </c>
      <c r="C276" s="9">
        <v>1982</v>
      </c>
      <c r="D276" s="9">
        <v>2</v>
      </c>
      <c r="E276" s="4"/>
      <c r="F276" s="9">
        <v>18</v>
      </c>
      <c r="G276" s="4"/>
      <c r="H276" s="9">
        <f>SUM('на 01.09.2017'!H280)</f>
        <v>48</v>
      </c>
      <c r="I276" s="8">
        <f>SUM(J276:K276)</f>
        <v>841.6</v>
      </c>
      <c r="J276" s="9">
        <f>SUM('на 01.09.2017'!J280)</f>
        <v>841.6</v>
      </c>
      <c r="K276" s="51"/>
      <c r="L276" s="5" t="s">
        <v>251</v>
      </c>
      <c r="M276" s="82"/>
    </row>
    <row r="277" spans="1:18" s="30" customFormat="1" ht="38.25" customHeight="1">
      <c r="A277" s="4">
        <v>2</v>
      </c>
      <c r="B277" s="37" t="s">
        <v>263</v>
      </c>
      <c r="C277" s="4"/>
      <c r="D277" s="4"/>
      <c r="E277" s="4"/>
      <c r="F277" s="4">
        <f>SUM(F275:F276)</f>
        <v>36</v>
      </c>
      <c r="G277" s="4"/>
      <c r="H277" s="4">
        <f>SUM(H275:H276)</f>
        <v>95</v>
      </c>
      <c r="I277" s="4">
        <f>SUM(I275:I276)</f>
        <v>1702.1</v>
      </c>
      <c r="J277" s="4">
        <f>SUM(J275:J276)</f>
        <v>1702.1</v>
      </c>
      <c r="K277" s="52"/>
      <c r="L277" s="4"/>
      <c r="M277" s="82"/>
      <c r="N277" s="46"/>
      <c r="R277" s="30">
        <f>SUM('на 01.09.2017'!H281)</f>
        <v>95</v>
      </c>
    </row>
    <row r="278" spans="1:19" ht="15.75">
      <c r="A278" s="40">
        <f>SUM(A277,A273,A239,A233,A200)</f>
        <v>246</v>
      </c>
      <c r="B278" s="57" t="s">
        <v>297</v>
      </c>
      <c r="C278" s="57"/>
      <c r="D278" s="29"/>
      <c r="E278" s="29"/>
      <c r="F278" s="29">
        <f>SUM(F277,F273,F239,F233,F200)</f>
        <v>3913</v>
      </c>
      <c r="G278" s="29"/>
      <c r="H278" s="40">
        <f>SUM(H277,H273,H239,H233,H200)</f>
        <v>7627</v>
      </c>
      <c r="I278" s="49">
        <f>SUM(I277,I273,I239,I233,I200)</f>
        <v>176571.76000000007</v>
      </c>
      <c r="J278" s="49">
        <f>SUM(J277,J273,J239,J233,J200)</f>
        <v>169354.54</v>
      </c>
      <c r="K278" s="49">
        <f>SUM(K277,K273,K239,K233,K200)</f>
        <v>7217.22</v>
      </c>
      <c r="L278" s="29"/>
      <c r="M278" s="5"/>
      <c r="P278" s="48">
        <f>SUM('на 01.09.2017'!I282)</f>
        <v>176571.76000000007</v>
      </c>
      <c r="Q278" s="48">
        <f>SUM(P278-I278)</f>
        <v>0</v>
      </c>
      <c r="R278" s="72">
        <f>SUM('на 01.09.2017'!H282)</f>
        <v>7662</v>
      </c>
      <c r="S278" s="72">
        <f>SUM(R278-H278)</f>
        <v>35</v>
      </c>
    </row>
    <row r="279" spans="1:13" s="10" customFormat="1" ht="15">
      <c r="A279" s="60"/>
      <c r="B279" s="112" t="s">
        <v>292</v>
      </c>
      <c r="C279" s="113"/>
      <c r="D279" s="113"/>
      <c r="E279" s="113"/>
      <c r="F279" s="113"/>
      <c r="G279" s="113"/>
      <c r="H279" s="114"/>
      <c r="I279" s="62"/>
      <c r="J279" s="62"/>
      <c r="K279" s="62"/>
      <c r="L279" s="61"/>
      <c r="M279" s="9"/>
    </row>
    <row r="280" spans="1:13" s="10" customFormat="1" ht="34.5" customHeight="1">
      <c r="A280" s="9"/>
      <c r="B280" s="118" t="s">
        <v>313</v>
      </c>
      <c r="C280" s="118"/>
      <c r="D280" s="118"/>
      <c r="E280" s="118"/>
      <c r="F280" s="118"/>
      <c r="G280" s="118"/>
      <c r="H280" s="118"/>
      <c r="I280" s="63">
        <f>SUM(I8:I33,I36:I76,I79:I98,I100:I102,I117:I118,I143:I169,I186:I187,I189:I190,I193:I197)</f>
        <v>80574.64000000004</v>
      </c>
      <c r="J280" s="63">
        <f>SUM(J8:J33,J36:J76,J79:J98,J100:J102,J117:J118,J143:J169,J186:J187,J189:J190,J193:J197)</f>
        <v>76203.89000000003</v>
      </c>
      <c r="K280" s="63">
        <f>SUM(K8:K33,K36:K76,K79:K98,K100:K102,K117:K118,K143:K169,K186:K187,K189:K190,K193:K197)</f>
        <v>4370.75</v>
      </c>
      <c r="L280" s="9"/>
      <c r="M280" s="9"/>
    </row>
    <row r="281" spans="1:13" s="10" customFormat="1" ht="12.75">
      <c r="A281" s="9"/>
      <c r="B281" s="112"/>
      <c r="C281" s="113"/>
      <c r="D281" s="113"/>
      <c r="E281" s="113"/>
      <c r="F281" s="113"/>
      <c r="G281" s="113"/>
      <c r="H281" s="114"/>
      <c r="I281" s="4"/>
      <c r="J281" s="4"/>
      <c r="K281" s="52"/>
      <c r="L281" s="9"/>
      <c r="M281" s="9"/>
    </row>
    <row r="282" spans="1:13" s="10" customFormat="1" ht="12.75" customHeight="1">
      <c r="A282" s="60"/>
      <c r="B282" s="119" t="s">
        <v>286</v>
      </c>
      <c r="C282" s="119"/>
      <c r="D282" s="119"/>
      <c r="E282" s="119"/>
      <c r="F282" s="119"/>
      <c r="G282" s="119"/>
      <c r="H282" s="119"/>
      <c r="I282" s="52">
        <f>SUM(I119:I142)+I239</f>
        <v>6289.500000000002</v>
      </c>
      <c r="J282" s="52">
        <f>SUM(J119:J142)+J239</f>
        <v>6289.500000000002</v>
      </c>
      <c r="K282" s="52">
        <f>SUM(K119:K142)+K239</f>
        <v>0</v>
      </c>
      <c r="L282" s="61"/>
      <c r="M282" s="9"/>
    </row>
    <row r="283" spans="1:13" s="10" customFormat="1" ht="12.75">
      <c r="A283" s="9"/>
      <c r="B283" s="112"/>
      <c r="C283" s="113"/>
      <c r="D283" s="113"/>
      <c r="E283" s="113"/>
      <c r="F283" s="113"/>
      <c r="G283" s="113"/>
      <c r="H283" s="114"/>
      <c r="I283" s="4"/>
      <c r="J283" s="4"/>
      <c r="K283" s="52"/>
      <c r="L283" s="9"/>
      <c r="M283" s="9"/>
    </row>
    <row r="284" spans="1:13" s="10" customFormat="1" ht="12.75" customHeight="1">
      <c r="A284" s="60"/>
      <c r="B284" s="119" t="s">
        <v>287</v>
      </c>
      <c r="C284" s="119"/>
      <c r="D284" s="119"/>
      <c r="E284" s="119"/>
      <c r="F284" s="119"/>
      <c r="G284" s="119"/>
      <c r="H284" s="119"/>
      <c r="I284" s="52">
        <f>SUM(I34:I35,I77:I78,I99,I103:I116,I170:I185,I188,I191:I192,I198:I199,I231)</f>
        <v>51844.42000000001</v>
      </c>
      <c r="J284" s="52">
        <f>SUM(J34:J35,J77:J78,J99,J103:J116,J170:J185,J188,J191:J192,J198:J199,J231)</f>
        <v>49122.65000000001</v>
      </c>
      <c r="K284" s="52">
        <f>SUM(K34:K35,K77:K78,K99,K103:K116,K170:K185,K188,K191:K192,K198:K199,K231)</f>
        <v>2721.77</v>
      </c>
      <c r="L284" s="61"/>
      <c r="M284" s="9"/>
    </row>
    <row r="285" spans="1:13" s="10" customFormat="1" ht="12.75" customHeight="1">
      <c r="A285" s="60"/>
      <c r="B285" s="109"/>
      <c r="C285" s="110"/>
      <c r="D285" s="110"/>
      <c r="E285" s="110"/>
      <c r="F285" s="110"/>
      <c r="G285" s="110"/>
      <c r="H285" s="111"/>
      <c r="I285" s="61"/>
      <c r="J285" s="64"/>
      <c r="K285" s="62"/>
      <c r="L285" s="61"/>
      <c r="M285" s="9"/>
    </row>
    <row r="286" spans="1:13" s="10" customFormat="1" ht="39.75" customHeight="1">
      <c r="A286" s="9"/>
      <c r="B286" s="92" t="s">
        <v>293</v>
      </c>
      <c r="C286" s="92"/>
      <c r="D286" s="92"/>
      <c r="E286" s="92"/>
      <c r="F286" s="92"/>
      <c r="G286" s="92"/>
      <c r="H286" s="92"/>
      <c r="I286" s="63">
        <f>SUM(I213,I217,I225,I230,I263:I268)</f>
        <v>18308.300000000003</v>
      </c>
      <c r="J286" s="63">
        <f>SUM(J213,J217,J225,J230,J263:J268)</f>
        <v>18183.6</v>
      </c>
      <c r="K286" s="63">
        <f>SUM(K213,K217,K225,K230,K263:K268)</f>
        <v>124.69999999999999</v>
      </c>
      <c r="L286" s="9"/>
      <c r="M286" s="9"/>
    </row>
    <row r="287" spans="1:13" s="10" customFormat="1" ht="12.75">
      <c r="A287" s="9"/>
      <c r="B287" s="112"/>
      <c r="C287" s="113"/>
      <c r="D287" s="113"/>
      <c r="E287" s="113"/>
      <c r="F287" s="113"/>
      <c r="G287" s="113"/>
      <c r="H287" s="114"/>
      <c r="I287" s="9"/>
      <c r="J287" s="9"/>
      <c r="K287" s="51"/>
      <c r="L287" s="9"/>
      <c r="M287" s="9"/>
    </row>
    <row r="288" spans="1:13" s="10" customFormat="1" ht="12.75" customHeight="1">
      <c r="A288" s="9"/>
      <c r="B288" s="98" t="s">
        <v>250</v>
      </c>
      <c r="C288" s="98"/>
      <c r="D288" s="98"/>
      <c r="E288" s="98"/>
      <c r="F288" s="98"/>
      <c r="G288" s="98"/>
      <c r="H288" s="98"/>
      <c r="I288" s="63">
        <f>SUM(I242:I244,I246:I261,I270:I272)</f>
        <v>17852.8</v>
      </c>
      <c r="J288" s="63">
        <f>SUM(J242:J244,J246:J261,J270:J272)</f>
        <v>17852.8</v>
      </c>
      <c r="K288" s="63">
        <f>SUM(K242:K244,K246:K261,K270:K272)</f>
        <v>0</v>
      </c>
      <c r="L288" s="9"/>
      <c r="M288" s="9"/>
    </row>
    <row r="289" spans="1:13" s="10" customFormat="1" ht="12.75">
      <c r="A289" s="9"/>
      <c r="B289" s="115"/>
      <c r="C289" s="116"/>
      <c r="D289" s="116"/>
      <c r="E289" s="116"/>
      <c r="F289" s="116"/>
      <c r="G289" s="116"/>
      <c r="H289" s="117"/>
      <c r="I289" s="9"/>
      <c r="J289" s="9"/>
      <c r="K289" s="51"/>
      <c r="L289" s="9"/>
      <c r="M289" s="9"/>
    </row>
    <row r="290" spans="1:13" s="10" customFormat="1" ht="24.75" customHeight="1">
      <c r="A290" s="9"/>
      <c r="B290" s="94" t="s">
        <v>280</v>
      </c>
      <c r="C290" s="94"/>
      <c r="D290" s="94"/>
      <c r="E290" s="94"/>
      <c r="F290" s="94"/>
      <c r="G290" s="94"/>
      <c r="H290" s="94"/>
      <c r="I290" s="63">
        <f>SUM(I277)</f>
        <v>1702.1</v>
      </c>
      <c r="J290" s="63">
        <f>SUM(J277)</f>
        <v>1702.1</v>
      </c>
      <c r="K290" s="63">
        <f>SUM(K277)</f>
        <v>0</v>
      </c>
      <c r="L290" s="9"/>
      <c r="M290" s="9"/>
    </row>
    <row r="291" spans="1:13" s="10" customFormat="1" ht="12.75">
      <c r="A291" s="9"/>
      <c r="B291" s="120"/>
      <c r="C291" s="121"/>
      <c r="D291" s="121"/>
      <c r="E291" s="121"/>
      <c r="F291" s="121"/>
      <c r="G291" s="121"/>
      <c r="H291" s="122"/>
      <c r="I291" s="9"/>
      <c r="J291" s="9"/>
      <c r="K291" s="51"/>
      <c r="L291" s="9"/>
      <c r="M291" s="9"/>
    </row>
    <row r="292" spans="1:13" s="30" customFormat="1" ht="25.5" customHeight="1">
      <c r="A292" s="29"/>
      <c r="B292" s="123" t="s">
        <v>296</v>
      </c>
      <c r="C292" s="124"/>
      <c r="D292" s="124"/>
      <c r="E292" s="124"/>
      <c r="F292" s="124"/>
      <c r="G292" s="124"/>
      <c r="H292" s="125"/>
      <c r="I292" s="49">
        <f>SUM(I290,I288,I286,I284,I282,I280)</f>
        <v>176571.76000000007</v>
      </c>
      <c r="J292" s="49">
        <f>SUM(J290,J288,J286,J284,J282,J280)</f>
        <v>169354.54000000004</v>
      </c>
      <c r="K292" s="49">
        <f>SUM(K290,K288,K286,K284,K282,K280)</f>
        <v>7217.219999999999</v>
      </c>
      <c r="L292" s="29"/>
      <c r="M292" s="29"/>
    </row>
    <row r="293" s="10" customFormat="1" ht="12.75">
      <c r="K293" s="59"/>
    </row>
    <row r="294" spans="2:11" s="10" customFormat="1" ht="12.75" hidden="1">
      <c r="B294" s="10" t="s">
        <v>295</v>
      </c>
      <c r="I294" s="66">
        <f>SUM(I278-I292)</f>
        <v>0</v>
      </c>
      <c r="J294" s="66">
        <f>SUM(J278-J292)</f>
        <v>-2.9103830456733704E-11</v>
      </c>
      <c r="K294" s="66">
        <f>SUM(K278-K292)</f>
        <v>9.094947017729282E-13</v>
      </c>
    </row>
    <row r="295" s="10" customFormat="1" ht="12.75">
      <c r="K295" s="59"/>
    </row>
    <row r="296" s="10" customFormat="1" ht="12.75">
      <c r="K296" s="59"/>
    </row>
    <row r="306" spans="1:2" ht="12.75">
      <c r="A306" s="27" t="s">
        <v>249</v>
      </c>
      <c r="B306" s="27"/>
    </row>
    <row r="332" spans="1:12" ht="12.75">
      <c r="A332" s="2"/>
      <c r="B332" s="25"/>
      <c r="C332" s="2"/>
      <c r="D332" s="2"/>
      <c r="E332" s="2"/>
      <c r="F332" s="2"/>
      <c r="G332" s="2"/>
      <c r="H332" s="2"/>
      <c r="I332" s="2"/>
      <c r="J332" s="2"/>
      <c r="K332" s="56"/>
      <c r="L332" s="2"/>
    </row>
    <row r="333" spans="1:12" ht="12.75">
      <c r="A333" s="2"/>
      <c r="B333" s="25"/>
      <c r="C333" s="2"/>
      <c r="D333" s="2"/>
      <c r="E333" s="2"/>
      <c r="F333" s="2"/>
      <c r="G333" s="2"/>
      <c r="H333" s="2"/>
      <c r="I333" s="2"/>
      <c r="J333" s="2"/>
      <c r="K333" s="56"/>
      <c r="L333" s="2"/>
    </row>
    <row r="334" spans="1:12" ht="12.75">
      <c r="A334" s="2"/>
      <c r="B334" s="25"/>
      <c r="C334" s="2"/>
      <c r="D334" s="2"/>
      <c r="E334" s="2"/>
      <c r="F334" s="2"/>
      <c r="G334" s="2"/>
      <c r="H334" s="2"/>
      <c r="I334" s="2"/>
      <c r="J334" s="2"/>
      <c r="K334" s="56"/>
      <c r="L334" s="2"/>
    </row>
    <row r="335" spans="1:12" ht="12.75">
      <c r="A335" s="2"/>
      <c r="B335" s="25"/>
      <c r="C335" s="2"/>
      <c r="D335" s="2"/>
      <c r="E335" s="2"/>
      <c r="F335" s="2"/>
      <c r="G335" s="2"/>
      <c r="H335" s="2"/>
      <c r="I335" s="2"/>
      <c r="J335" s="2"/>
      <c r="K335" s="56"/>
      <c r="L335" s="2"/>
    </row>
    <row r="336" spans="1:12" ht="12.75">
      <c r="A336" s="2"/>
      <c r="B336" s="25"/>
      <c r="C336" s="2"/>
      <c r="D336" s="2"/>
      <c r="E336" s="2"/>
      <c r="F336" s="2"/>
      <c r="G336" s="2"/>
      <c r="H336" s="2"/>
      <c r="I336" s="2"/>
      <c r="J336" s="2"/>
      <c r="K336" s="56"/>
      <c r="L336" s="2"/>
    </row>
    <row r="337" spans="1:12" ht="12.75">
      <c r="A337" s="2"/>
      <c r="B337" s="25"/>
      <c r="C337" s="2"/>
      <c r="D337" s="2"/>
      <c r="E337" s="2"/>
      <c r="F337" s="2"/>
      <c r="G337" s="2"/>
      <c r="H337" s="2"/>
      <c r="I337" s="2"/>
      <c r="J337" s="2"/>
      <c r="K337" s="56"/>
      <c r="L337" s="2"/>
    </row>
    <row r="338" spans="1:12" ht="12.75">
      <c r="A338" s="2"/>
      <c r="B338" s="25"/>
      <c r="C338" s="2"/>
      <c r="D338" s="2"/>
      <c r="E338" s="2"/>
      <c r="F338" s="2"/>
      <c r="G338" s="2"/>
      <c r="H338" s="2"/>
      <c r="I338" s="2"/>
      <c r="J338" s="2"/>
      <c r="K338" s="56"/>
      <c r="L338" s="2"/>
    </row>
    <row r="339" spans="1:12" ht="12.75">
      <c r="A339" s="2"/>
      <c r="B339" s="25"/>
      <c r="C339" s="2"/>
      <c r="D339" s="2"/>
      <c r="E339" s="2"/>
      <c r="F339" s="2"/>
      <c r="G339" s="2"/>
      <c r="H339" s="2"/>
      <c r="I339" s="2"/>
      <c r="J339" s="2"/>
      <c r="K339" s="56"/>
      <c r="L339" s="2"/>
    </row>
    <row r="340" spans="1:12" ht="12.75">
      <c r="A340" s="2"/>
      <c r="B340" s="25"/>
      <c r="C340" s="2"/>
      <c r="D340" s="2"/>
      <c r="E340" s="2"/>
      <c r="F340" s="2"/>
      <c r="G340" s="2"/>
      <c r="H340" s="2"/>
      <c r="I340" s="2"/>
      <c r="J340" s="2"/>
      <c r="K340" s="56"/>
      <c r="L340" s="2"/>
    </row>
    <row r="341" spans="1:12" ht="12.75">
      <c r="A341" s="2"/>
      <c r="B341" s="25"/>
      <c r="C341" s="2"/>
      <c r="D341" s="2"/>
      <c r="E341" s="2"/>
      <c r="F341" s="2"/>
      <c r="G341" s="2"/>
      <c r="H341" s="2"/>
      <c r="I341" s="2"/>
      <c r="J341" s="2"/>
      <c r="K341" s="56"/>
      <c r="L341" s="2"/>
    </row>
    <row r="342" spans="1:12" ht="12.75">
      <c r="A342" s="2"/>
      <c r="B342" s="25"/>
      <c r="C342" s="2"/>
      <c r="D342" s="2"/>
      <c r="E342" s="2"/>
      <c r="F342" s="2"/>
      <c r="G342" s="2"/>
      <c r="H342" s="2"/>
      <c r="I342" s="2"/>
      <c r="J342" s="2"/>
      <c r="K342" s="56"/>
      <c r="L342" s="2"/>
    </row>
    <row r="343" spans="1:12" ht="12.75">
      <c r="A343" s="2"/>
      <c r="B343" s="25"/>
      <c r="C343" s="2"/>
      <c r="D343" s="2"/>
      <c r="E343" s="2"/>
      <c r="F343" s="2"/>
      <c r="G343" s="2"/>
      <c r="H343" s="2"/>
      <c r="I343" s="2"/>
      <c r="J343" s="2"/>
      <c r="K343" s="56"/>
      <c r="L343" s="2"/>
    </row>
    <row r="344" spans="1:12" ht="12.75">
      <c r="A344" s="2"/>
      <c r="B344" s="25"/>
      <c r="C344" s="2"/>
      <c r="D344" s="2"/>
      <c r="E344" s="2"/>
      <c r="F344" s="2"/>
      <c r="G344" s="2"/>
      <c r="H344" s="2"/>
      <c r="I344" s="2"/>
      <c r="J344" s="2"/>
      <c r="K344" s="56"/>
      <c r="L344" s="2"/>
    </row>
    <row r="345" spans="1:12" ht="12.75">
      <c r="A345" s="2"/>
      <c r="B345" s="25"/>
      <c r="C345" s="2"/>
      <c r="D345" s="2"/>
      <c r="E345" s="2"/>
      <c r="F345" s="2"/>
      <c r="G345" s="2"/>
      <c r="H345" s="2"/>
      <c r="I345" s="2"/>
      <c r="J345" s="2"/>
      <c r="K345" s="56"/>
      <c r="L345" s="2"/>
    </row>
    <row r="346" spans="1:12" ht="12.75">
      <c r="A346" s="2"/>
      <c r="B346" s="25"/>
      <c r="C346" s="2"/>
      <c r="D346" s="2"/>
      <c r="E346" s="2"/>
      <c r="F346" s="2"/>
      <c r="G346" s="2"/>
      <c r="H346" s="2"/>
      <c r="I346" s="2"/>
      <c r="J346" s="2"/>
      <c r="K346" s="56"/>
      <c r="L346" s="2"/>
    </row>
    <row r="347" spans="1:12" ht="12.75">
      <c r="A347" s="2"/>
      <c r="B347" s="25"/>
      <c r="C347" s="2"/>
      <c r="D347" s="2"/>
      <c r="E347" s="2"/>
      <c r="F347" s="2"/>
      <c r="G347" s="2"/>
      <c r="H347" s="2"/>
      <c r="I347" s="2"/>
      <c r="J347" s="2"/>
      <c r="K347" s="56"/>
      <c r="L347" s="2"/>
    </row>
    <row r="348" spans="1:12" ht="12.75">
      <c r="A348" s="2"/>
      <c r="B348" s="25"/>
      <c r="C348" s="2"/>
      <c r="D348" s="2"/>
      <c r="E348" s="2"/>
      <c r="F348" s="2"/>
      <c r="G348" s="2"/>
      <c r="H348" s="2"/>
      <c r="I348" s="2"/>
      <c r="J348" s="2"/>
      <c r="K348" s="56"/>
      <c r="L348" s="2"/>
    </row>
  </sheetData>
  <sheetProtection/>
  <mergeCells count="58">
    <mergeCell ref="B291:H291"/>
    <mergeCell ref="B292:H292"/>
    <mergeCell ref="M103:M116"/>
    <mergeCell ref="M214:M230"/>
    <mergeCell ref="M202:M213"/>
    <mergeCell ref="B284:H284"/>
    <mergeCell ref="B286:H286"/>
    <mergeCell ref="B288:H288"/>
    <mergeCell ref="B290:H290"/>
    <mergeCell ref="B283:H283"/>
    <mergeCell ref="B285:H285"/>
    <mergeCell ref="B287:H287"/>
    <mergeCell ref="B289:H289"/>
    <mergeCell ref="B280:H280"/>
    <mergeCell ref="B282:H282"/>
    <mergeCell ref="I3:K3"/>
    <mergeCell ref="I4:I5"/>
    <mergeCell ref="J4:K4"/>
    <mergeCell ref="B279:H279"/>
    <mergeCell ref="B281:H281"/>
    <mergeCell ref="A201:K201"/>
    <mergeCell ref="B233:E233"/>
    <mergeCell ref="A3:A5"/>
    <mergeCell ref="M119:M142"/>
    <mergeCell ref="B3:B5"/>
    <mergeCell ref="E3:E5"/>
    <mergeCell ref="F3:F5"/>
    <mergeCell ref="G3:G5"/>
    <mergeCell ref="H3:H5"/>
    <mergeCell ref="C3:C5"/>
    <mergeCell ref="D3:D5"/>
    <mergeCell ref="M79:M98"/>
    <mergeCell ref="M8:M33"/>
    <mergeCell ref="M3:M5"/>
    <mergeCell ref="M36:M58"/>
    <mergeCell ref="M59:M76"/>
    <mergeCell ref="M77:M78"/>
    <mergeCell ref="B7:K7"/>
    <mergeCell ref="M237:M238"/>
    <mergeCell ref="M100:M102"/>
    <mergeCell ref="M34:M35"/>
    <mergeCell ref="M193:M197"/>
    <mergeCell ref="M270:M272"/>
    <mergeCell ref="M263:M268"/>
    <mergeCell ref="M170:M172"/>
    <mergeCell ref="M173:M185"/>
    <mergeCell ref="M117:M118"/>
    <mergeCell ref="M143:M169"/>
    <mergeCell ref="A235:K235"/>
    <mergeCell ref="A241:K241"/>
    <mergeCell ref="M275:M277"/>
    <mergeCell ref="A1:M2"/>
    <mergeCell ref="M189:M190"/>
    <mergeCell ref="M191:M192"/>
    <mergeCell ref="M198:M199"/>
    <mergeCell ref="M242:M261"/>
    <mergeCell ref="L3:L5"/>
    <mergeCell ref="M186:M18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9"/>
  <sheetViews>
    <sheetView zoomScalePageLayoutView="0" workbookViewId="0" topLeftCell="A259">
      <selection activeCell="M25" sqref="M25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28125" style="1" customWidth="1"/>
    <col min="9" max="9" width="11.28125" style="1" customWidth="1"/>
    <col min="10" max="10" width="11.7109375" style="1" customWidth="1"/>
    <col min="11" max="11" width="9.57421875" style="48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16384" width="9.140625" style="1" customWidth="1"/>
  </cols>
  <sheetData>
    <row r="1" spans="1:27" ht="31.5" customHeight="1">
      <c r="A1" s="83" t="s">
        <v>314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3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2.75" customHeight="1">
      <c r="A3" s="105" t="s">
        <v>254</v>
      </c>
      <c r="B3" s="107" t="s">
        <v>255</v>
      </c>
      <c r="C3" s="107" t="s">
        <v>288</v>
      </c>
      <c r="D3" s="102" t="s">
        <v>271</v>
      </c>
      <c r="E3" s="102" t="s">
        <v>277</v>
      </c>
      <c r="F3" s="102" t="s">
        <v>256</v>
      </c>
      <c r="G3" s="102" t="s">
        <v>275</v>
      </c>
      <c r="H3" s="102" t="s">
        <v>284</v>
      </c>
      <c r="I3" s="107" t="s">
        <v>266</v>
      </c>
      <c r="J3" s="89"/>
      <c r="K3" s="89"/>
      <c r="L3" s="89" t="s">
        <v>252</v>
      </c>
      <c r="M3" s="92" t="s">
        <v>301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t="12.75">
      <c r="A4" s="105"/>
      <c r="B4" s="107"/>
      <c r="C4" s="89"/>
      <c r="D4" s="102"/>
      <c r="E4" s="102"/>
      <c r="F4" s="108"/>
      <c r="G4" s="102"/>
      <c r="H4" s="102"/>
      <c r="I4" s="105" t="s">
        <v>272</v>
      </c>
      <c r="J4" s="89" t="s">
        <v>268</v>
      </c>
      <c r="K4" s="89"/>
      <c r="L4" s="89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9" ht="56.25" customHeight="1">
      <c r="A5" s="105"/>
      <c r="B5" s="107"/>
      <c r="C5" s="89"/>
      <c r="D5" s="102"/>
      <c r="E5" s="102"/>
      <c r="F5" s="108"/>
      <c r="G5" s="102"/>
      <c r="H5" s="102"/>
      <c r="I5" s="105"/>
      <c r="J5" s="69" t="s">
        <v>273</v>
      </c>
      <c r="K5" s="70" t="s">
        <v>274</v>
      </c>
      <c r="L5" s="89"/>
      <c r="M5" s="39" t="s">
        <v>303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302</v>
      </c>
      <c r="AC5" s="76" t="s">
        <v>304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03" t="s">
        <v>187</v>
      </c>
      <c r="C7" s="103"/>
      <c r="D7" s="103"/>
      <c r="E7" s="103"/>
      <c r="F7" s="103"/>
      <c r="G7" s="103"/>
      <c r="H7" s="103"/>
      <c r="I7" s="103"/>
      <c r="J7" s="103"/>
      <c r="K7" s="103"/>
      <c r="L7" s="35" t="s">
        <v>259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52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v>4</v>
      </c>
      <c r="I8" s="8">
        <f>SUM(J8:K8)</f>
        <v>93.8</v>
      </c>
      <c r="J8" s="7">
        <v>93.8</v>
      </c>
      <c r="K8" s="22">
        <v>0</v>
      </c>
      <c r="L8" s="5" t="s">
        <v>251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93.8</v>
      </c>
      <c r="AD8" s="77"/>
    </row>
    <row r="9" spans="1:30" ht="12" customHeight="1">
      <c r="A9" s="7">
        <v>2</v>
      </c>
      <c r="B9" s="7" t="s">
        <v>53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v>5</v>
      </c>
      <c r="I9" s="8">
        <f aca="true" t="shared" si="0" ref="I9:I72">SUM(J9:K9)</f>
        <v>113.9</v>
      </c>
      <c r="J9" s="22">
        <v>113.9</v>
      </c>
      <c r="K9" s="22">
        <v>0</v>
      </c>
      <c r="L9" s="5" t="s">
        <v>251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113.9</v>
      </c>
      <c r="AD9" s="77"/>
    </row>
    <row r="10" spans="1:30" ht="12" customHeight="1">
      <c r="A10" s="7">
        <v>3</v>
      </c>
      <c r="B10" s="7" t="s">
        <v>54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v>5</v>
      </c>
      <c r="I10" s="8">
        <f t="shared" si="0"/>
        <v>89.4</v>
      </c>
      <c r="J10" s="22">
        <v>89.4</v>
      </c>
      <c r="K10" s="22">
        <v>0</v>
      </c>
      <c r="L10" s="5" t="s">
        <v>251</v>
      </c>
      <c r="M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6"/>
      <c r="AC10" s="1">
        <v>89.4</v>
      </c>
      <c r="AD10" s="77"/>
    </row>
    <row r="11" spans="1:30" ht="12" customHeight="1">
      <c r="A11" s="7">
        <v>4</v>
      </c>
      <c r="B11" s="7" t="s">
        <v>55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v>13</v>
      </c>
      <c r="I11" s="8">
        <f t="shared" si="0"/>
        <v>154.3</v>
      </c>
      <c r="J11" s="22">
        <v>154.3</v>
      </c>
      <c r="K11" s="22">
        <v>0</v>
      </c>
      <c r="L11" s="5" t="s">
        <v>251</v>
      </c>
      <c r="M11" s="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6"/>
      <c r="AC11" s="1">
        <v>154.3</v>
      </c>
      <c r="AD11" s="77"/>
    </row>
    <row r="12" spans="1:30" ht="12" customHeight="1">
      <c r="A12" s="7">
        <v>5</v>
      </c>
      <c r="B12" s="7" t="s">
        <v>56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v>3</v>
      </c>
      <c r="I12" s="8">
        <f t="shared" si="0"/>
        <v>71.1</v>
      </c>
      <c r="J12" s="22">
        <v>71.1</v>
      </c>
      <c r="K12" s="22">
        <v>0</v>
      </c>
      <c r="L12" s="5" t="s">
        <v>251</v>
      </c>
      <c r="M12" s="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6"/>
      <c r="AC12" s="1">
        <v>71.1</v>
      </c>
      <c r="AD12" s="77"/>
    </row>
    <row r="13" spans="1:30" ht="12" customHeight="1">
      <c r="A13" s="7">
        <v>6</v>
      </c>
      <c r="B13" s="7" t="s">
        <v>57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v>37</v>
      </c>
      <c r="I13" s="8">
        <f t="shared" si="0"/>
        <v>708.6</v>
      </c>
      <c r="J13" s="22">
        <v>708.6</v>
      </c>
      <c r="K13" s="22">
        <v>0</v>
      </c>
      <c r="L13" s="5" t="s">
        <v>251</v>
      </c>
      <c r="M13" s="36">
        <v>86.1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3">
        <f aca="true" t="shared" si="1" ref="AA13:AA72">SUM(M13)+AC13</f>
        <v>440.4</v>
      </c>
      <c r="AC13" s="1">
        <v>354.3</v>
      </c>
      <c r="AD13" s="77"/>
    </row>
    <row r="14" spans="1:30" ht="12" customHeight="1">
      <c r="A14" s="7">
        <v>7</v>
      </c>
      <c r="B14" s="7" t="s">
        <v>58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v>8</v>
      </c>
      <c r="I14" s="8">
        <f t="shared" si="0"/>
        <v>280.7</v>
      </c>
      <c r="J14" s="22">
        <v>280.7</v>
      </c>
      <c r="K14" s="22">
        <v>0</v>
      </c>
      <c r="L14" s="5" t="s">
        <v>251</v>
      </c>
      <c r="M14" s="36">
        <v>30.4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3">
        <f t="shared" si="1"/>
        <v>170.70000000000002</v>
      </c>
      <c r="AC14" s="1">
        <v>140.3</v>
      </c>
      <c r="AD14" s="77"/>
    </row>
    <row r="15" spans="1:30" ht="12" customHeight="1">
      <c r="A15" s="7">
        <v>8</v>
      </c>
      <c r="B15" s="7" t="s">
        <v>59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v>46</v>
      </c>
      <c r="I15" s="22">
        <f t="shared" si="0"/>
        <v>1320.39</v>
      </c>
      <c r="J15" s="22">
        <v>1320.39</v>
      </c>
      <c r="K15" s="22">
        <v>0</v>
      </c>
      <c r="L15" s="5" t="s">
        <v>251</v>
      </c>
      <c r="M15" s="36">
        <v>193.5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3">
        <f t="shared" si="1"/>
        <v>1073.76</v>
      </c>
      <c r="AC15" s="1">
        <v>880.26</v>
      </c>
      <c r="AD15" s="77"/>
    </row>
    <row r="16" spans="1:30" ht="12" customHeight="1">
      <c r="A16" s="7">
        <v>9</v>
      </c>
      <c r="B16" s="7" t="s">
        <v>60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v>1</v>
      </c>
      <c r="I16" s="8">
        <f t="shared" si="0"/>
        <v>79.2</v>
      </c>
      <c r="J16" s="22">
        <v>79.2</v>
      </c>
      <c r="K16" s="22">
        <v>0</v>
      </c>
      <c r="L16" s="5" t="s">
        <v>251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3"/>
      <c r="AC16" s="1">
        <v>79.2</v>
      </c>
      <c r="AD16" s="77"/>
    </row>
    <row r="17" spans="1:30" ht="12" customHeight="1">
      <c r="A17" s="7">
        <v>10</v>
      </c>
      <c r="B17" s="7" t="s">
        <v>61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v>1</v>
      </c>
      <c r="I17" s="8">
        <f t="shared" si="0"/>
        <v>91.4</v>
      </c>
      <c r="J17" s="22">
        <v>91.4</v>
      </c>
      <c r="K17" s="22">
        <v>0</v>
      </c>
      <c r="L17" s="5" t="s">
        <v>251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3"/>
      <c r="AC17" s="1">
        <v>91.4</v>
      </c>
      <c r="AD17" s="77"/>
    </row>
    <row r="18" spans="1:30" ht="12" customHeight="1">
      <c r="A18" s="7">
        <v>11</v>
      </c>
      <c r="B18" s="7" t="s">
        <v>62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v>2</v>
      </c>
      <c r="I18" s="8">
        <f t="shared" si="0"/>
        <v>83</v>
      </c>
      <c r="J18" s="22">
        <v>83</v>
      </c>
      <c r="K18" s="22">
        <v>0</v>
      </c>
      <c r="L18" s="5" t="s">
        <v>251</v>
      </c>
      <c r="M18" s="3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3"/>
      <c r="AC18" s="1">
        <v>83</v>
      </c>
      <c r="AD18" s="77"/>
    </row>
    <row r="19" spans="1:30" ht="12" customHeight="1">
      <c r="A19" s="7">
        <v>12</v>
      </c>
      <c r="B19" s="7" t="s">
        <v>63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v>2</v>
      </c>
      <c r="I19" s="8">
        <f t="shared" si="0"/>
        <v>92.2</v>
      </c>
      <c r="J19" s="22">
        <v>92.2</v>
      </c>
      <c r="K19" s="22">
        <v>0</v>
      </c>
      <c r="L19" s="5" t="s">
        <v>251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3"/>
      <c r="AC19" s="1">
        <v>92.2</v>
      </c>
      <c r="AD19" s="77"/>
    </row>
    <row r="20" spans="1:30" ht="12" customHeight="1">
      <c r="A20" s="7">
        <v>13</v>
      </c>
      <c r="B20" s="7" t="s">
        <v>64</v>
      </c>
      <c r="C20" s="7" t="s">
        <v>51</v>
      </c>
      <c r="D20" s="7">
        <v>1</v>
      </c>
      <c r="E20" s="7">
        <v>0</v>
      </c>
      <c r="F20" s="7">
        <v>2</v>
      </c>
      <c r="G20" s="7">
        <v>6</v>
      </c>
      <c r="H20" s="7">
        <v>8</v>
      </c>
      <c r="I20" s="8">
        <f t="shared" si="0"/>
        <v>133.2</v>
      </c>
      <c r="J20" s="22">
        <v>133.2</v>
      </c>
      <c r="K20" s="22">
        <v>0</v>
      </c>
      <c r="L20" s="5" t="s">
        <v>251</v>
      </c>
      <c r="M20" s="3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3"/>
      <c r="AC20" s="1">
        <v>133.2</v>
      </c>
      <c r="AD20" s="77"/>
    </row>
    <row r="21" spans="1:30" ht="12" customHeight="1">
      <c r="A21" s="7">
        <v>14</v>
      </c>
      <c r="B21" s="7" t="s">
        <v>65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v>2</v>
      </c>
      <c r="I21" s="8">
        <f t="shared" si="0"/>
        <v>93.4</v>
      </c>
      <c r="J21" s="22">
        <v>93.4</v>
      </c>
      <c r="K21" s="22">
        <v>0</v>
      </c>
      <c r="L21" s="5" t="s">
        <v>251</v>
      </c>
      <c r="M21" s="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3"/>
      <c r="AC21" s="1">
        <v>93.4</v>
      </c>
      <c r="AD21" s="77"/>
    </row>
    <row r="22" spans="1:30" s="10" customFormat="1" ht="12" customHeight="1">
      <c r="A22" s="7">
        <v>15</v>
      </c>
      <c r="B22" s="7" t="s">
        <v>66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v>6</v>
      </c>
      <c r="I22" s="8">
        <f t="shared" si="0"/>
        <v>104.6</v>
      </c>
      <c r="J22" s="22">
        <v>104.6</v>
      </c>
      <c r="K22" s="22">
        <v>0</v>
      </c>
      <c r="L22" s="5" t="s">
        <v>251</v>
      </c>
      <c r="M22" s="3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53"/>
      <c r="AC22" s="10">
        <v>104.6</v>
      </c>
      <c r="AD22" s="77"/>
    </row>
    <row r="23" spans="1:30" ht="12" customHeight="1">
      <c r="A23" s="7">
        <v>16</v>
      </c>
      <c r="B23" s="7" t="s">
        <v>67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v>1</v>
      </c>
      <c r="I23" s="8">
        <f t="shared" si="0"/>
        <v>90.8</v>
      </c>
      <c r="J23" s="22">
        <v>90.8</v>
      </c>
      <c r="K23" s="22">
        <v>0</v>
      </c>
      <c r="L23" s="5" t="s">
        <v>251</v>
      </c>
      <c r="M23" s="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3"/>
      <c r="AC23" s="1">
        <v>90.8</v>
      </c>
      <c r="AD23" s="77"/>
    </row>
    <row r="24" spans="1:30" ht="12" customHeight="1">
      <c r="A24" s="7">
        <v>17</v>
      </c>
      <c r="B24" s="11" t="s">
        <v>217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v>4</v>
      </c>
      <c r="I24" s="8">
        <f t="shared" si="0"/>
        <v>184.8</v>
      </c>
      <c r="J24" s="71">
        <v>184.8</v>
      </c>
      <c r="K24" s="22">
        <v>0</v>
      </c>
      <c r="L24" s="5" t="s">
        <v>251</v>
      </c>
      <c r="M24" s="36">
        <v>22.5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3">
        <f t="shared" si="1"/>
        <v>114.9</v>
      </c>
      <c r="AC24" s="1">
        <v>92.4</v>
      </c>
      <c r="AD24" s="77"/>
    </row>
    <row r="25" spans="1:30" ht="12" customHeight="1">
      <c r="A25" s="7">
        <v>18</v>
      </c>
      <c r="B25" s="7" t="s">
        <v>68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v>2</v>
      </c>
      <c r="I25" s="8">
        <f t="shared" si="0"/>
        <v>99.7</v>
      </c>
      <c r="J25" s="22">
        <v>99.7</v>
      </c>
      <c r="K25" s="22">
        <v>0</v>
      </c>
      <c r="L25" s="5" t="s">
        <v>251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3"/>
      <c r="AC25" s="1">
        <v>99.7</v>
      </c>
      <c r="AD25" s="77"/>
    </row>
    <row r="26" spans="1:30" ht="12" customHeight="1">
      <c r="A26" s="7">
        <v>19</v>
      </c>
      <c r="B26" s="7" t="s">
        <v>69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v>8</v>
      </c>
      <c r="I26" s="8">
        <f t="shared" si="0"/>
        <v>81</v>
      </c>
      <c r="J26" s="22">
        <v>81</v>
      </c>
      <c r="K26" s="22">
        <v>0</v>
      </c>
      <c r="L26" s="5" t="s">
        <v>251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3"/>
      <c r="AC26" s="1">
        <v>81</v>
      </c>
      <c r="AD26" s="77"/>
    </row>
    <row r="27" spans="1:30" ht="12" customHeight="1">
      <c r="A27" s="7">
        <v>20</v>
      </c>
      <c r="B27" s="7" t="s">
        <v>70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v>3</v>
      </c>
      <c r="I27" s="8">
        <f t="shared" si="0"/>
        <v>127.5</v>
      </c>
      <c r="J27" s="22">
        <v>127.5</v>
      </c>
      <c r="K27" s="22">
        <v>0</v>
      </c>
      <c r="L27" s="5" t="s">
        <v>251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3"/>
      <c r="AC27" s="1">
        <v>63.8</v>
      </c>
      <c r="AD27" s="77"/>
    </row>
    <row r="28" spans="1:30" ht="12" customHeight="1">
      <c r="A28" s="7">
        <v>21</v>
      </c>
      <c r="B28" s="7" t="s">
        <v>71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v>4</v>
      </c>
      <c r="I28" s="8">
        <f t="shared" si="0"/>
        <v>82.6</v>
      </c>
      <c r="J28" s="22">
        <v>82.6</v>
      </c>
      <c r="K28" s="22">
        <v>0</v>
      </c>
      <c r="L28" s="5" t="s">
        <v>251</v>
      </c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3"/>
      <c r="AC28" s="1">
        <v>82.6</v>
      </c>
      <c r="AD28" s="77"/>
    </row>
    <row r="29" spans="1:30" ht="12" customHeight="1">
      <c r="A29" s="7">
        <v>22</v>
      </c>
      <c r="B29" s="7" t="s">
        <v>72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v>1</v>
      </c>
      <c r="I29" s="8">
        <f t="shared" si="0"/>
        <v>81.2</v>
      </c>
      <c r="J29" s="22">
        <v>81.2</v>
      </c>
      <c r="K29" s="22">
        <v>0</v>
      </c>
      <c r="L29" s="5" t="s">
        <v>251</v>
      </c>
      <c r="M29" s="3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3"/>
      <c r="AC29" s="1">
        <v>81.2</v>
      </c>
      <c r="AD29" s="77"/>
    </row>
    <row r="30" spans="1:30" ht="12" customHeight="1">
      <c r="A30" s="7">
        <v>23</v>
      </c>
      <c r="B30" s="7" t="s">
        <v>73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v>3</v>
      </c>
      <c r="I30" s="8">
        <f t="shared" si="0"/>
        <v>81.7</v>
      </c>
      <c r="J30" s="22">
        <v>81.7</v>
      </c>
      <c r="K30" s="22">
        <v>0</v>
      </c>
      <c r="L30" s="5" t="s">
        <v>251</v>
      </c>
      <c r="M30" s="3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3"/>
      <c r="AC30" s="1">
        <v>81.7</v>
      </c>
      <c r="AD30" s="77"/>
    </row>
    <row r="31" spans="1:30" ht="12" customHeight="1">
      <c r="A31" s="7">
        <v>24</v>
      </c>
      <c r="B31" s="7" t="s">
        <v>74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v>4</v>
      </c>
      <c r="I31" s="8">
        <f t="shared" si="0"/>
        <v>126.1</v>
      </c>
      <c r="J31" s="22">
        <v>126.1</v>
      </c>
      <c r="K31" s="22">
        <v>0</v>
      </c>
      <c r="L31" s="5" t="s">
        <v>251</v>
      </c>
      <c r="M31" s="3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3"/>
      <c r="AC31" s="1">
        <v>126.1</v>
      </c>
      <c r="AD31" s="77"/>
    </row>
    <row r="32" spans="1:30" ht="12" customHeight="1">
      <c r="A32" s="7">
        <v>25</v>
      </c>
      <c r="B32" s="7" t="s">
        <v>75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v>42</v>
      </c>
      <c r="I32" s="8">
        <f t="shared" si="0"/>
        <v>1210.4</v>
      </c>
      <c r="J32" s="22">
        <v>928.1</v>
      </c>
      <c r="K32" s="22">
        <v>282.3</v>
      </c>
      <c r="L32" s="5" t="s">
        <v>251</v>
      </c>
      <c r="M32" s="36">
        <v>118.3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3">
        <f t="shared" si="1"/>
        <v>925.3</v>
      </c>
      <c r="AC32" s="1">
        <v>807</v>
      </c>
      <c r="AD32" s="77"/>
    </row>
    <row r="33" spans="1:30" ht="12" customHeight="1">
      <c r="A33" s="7">
        <v>26</v>
      </c>
      <c r="B33" s="7" t="s">
        <v>76</v>
      </c>
      <c r="C33" s="7">
        <v>1954</v>
      </c>
      <c r="D33" s="7">
        <v>2</v>
      </c>
      <c r="E33" s="7">
        <v>2</v>
      </c>
      <c r="F33" s="7">
        <v>8</v>
      </c>
      <c r="G33" s="7">
        <v>20</v>
      </c>
      <c r="H33" s="7">
        <v>19</v>
      </c>
      <c r="I33" s="8">
        <f t="shared" si="0"/>
        <v>430.7</v>
      </c>
      <c r="J33" s="22">
        <v>430.7</v>
      </c>
      <c r="K33" s="22">
        <v>0</v>
      </c>
      <c r="L33" s="5" t="s">
        <v>251</v>
      </c>
      <c r="M33" s="36">
        <v>43.9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3">
        <f t="shared" si="1"/>
        <v>259.3</v>
      </c>
      <c r="AC33" s="1">
        <v>215.4</v>
      </c>
      <c r="AD33" s="77"/>
    </row>
    <row r="34" spans="1:30" ht="12" customHeight="1">
      <c r="A34" s="7">
        <v>27</v>
      </c>
      <c r="B34" s="7" t="s">
        <v>77</v>
      </c>
      <c r="C34" s="7">
        <v>1984</v>
      </c>
      <c r="D34" s="7">
        <v>5</v>
      </c>
      <c r="E34" s="7">
        <v>6</v>
      </c>
      <c r="F34" s="7">
        <v>150</v>
      </c>
      <c r="G34" s="7">
        <v>167</v>
      </c>
      <c r="H34" s="7">
        <v>304</v>
      </c>
      <c r="I34" s="8">
        <f t="shared" si="0"/>
        <v>7670.400000000001</v>
      </c>
      <c r="J34" s="22">
        <v>7346.3</v>
      </c>
      <c r="K34" s="22">
        <v>324.1</v>
      </c>
      <c r="L34" s="35" t="s">
        <v>257</v>
      </c>
      <c r="M34" s="36">
        <v>838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3">
        <f t="shared" si="1"/>
        <v>2372.08</v>
      </c>
      <c r="AC34" s="1">
        <v>1534.08</v>
      </c>
      <c r="AD34" s="77"/>
    </row>
    <row r="35" spans="1:30" ht="12" customHeight="1">
      <c r="A35" s="7">
        <v>28</v>
      </c>
      <c r="B35" s="7" t="s">
        <v>281</v>
      </c>
      <c r="C35" s="7">
        <v>2015</v>
      </c>
      <c r="D35" s="7">
        <v>3</v>
      </c>
      <c r="E35" s="7">
        <v>1</v>
      </c>
      <c r="F35" s="7">
        <v>18</v>
      </c>
      <c r="G35" s="7">
        <v>20</v>
      </c>
      <c r="H35" s="7">
        <v>21</v>
      </c>
      <c r="I35" s="8">
        <f t="shared" si="0"/>
        <v>1031.2</v>
      </c>
      <c r="J35" s="22">
        <v>641.4</v>
      </c>
      <c r="K35" s="22">
        <v>389.8</v>
      </c>
      <c r="L35" s="35"/>
      <c r="M35" s="36">
        <v>133.8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3">
        <f t="shared" si="1"/>
        <v>477.1</v>
      </c>
      <c r="AC35" s="1">
        <v>343.3</v>
      </c>
      <c r="AD35" s="77"/>
    </row>
    <row r="36" spans="1:30" ht="12" customHeight="1">
      <c r="A36" s="7">
        <v>29</v>
      </c>
      <c r="B36" s="7" t="s">
        <v>78</v>
      </c>
      <c r="C36" s="7">
        <v>1932</v>
      </c>
      <c r="D36" s="7">
        <v>2</v>
      </c>
      <c r="E36" s="7">
        <v>2</v>
      </c>
      <c r="F36" s="12">
        <v>14</v>
      </c>
      <c r="G36" s="7">
        <v>18</v>
      </c>
      <c r="H36" s="7">
        <v>31</v>
      </c>
      <c r="I36" s="8">
        <f t="shared" si="0"/>
        <v>413.3</v>
      </c>
      <c r="J36" s="22">
        <v>413.3</v>
      </c>
      <c r="K36" s="22">
        <v>0</v>
      </c>
      <c r="L36" s="35" t="s">
        <v>259</v>
      </c>
      <c r="M36" s="36">
        <v>63.3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3">
        <f t="shared" si="1"/>
        <v>270</v>
      </c>
      <c r="AC36" s="1">
        <v>206.7</v>
      </c>
      <c r="AD36" s="77"/>
    </row>
    <row r="37" spans="1:30" ht="12" customHeight="1">
      <c r="A37" s="7">
        <v>30</v>
      </c>
      <c r="B37" s="7" t="s">
        <v>79</v>
      </c>
      <c r="C37" s="7">
        <v>1985</v>
      </c>
      <c r="D37" s="7">
        <v>1</v>
      </c>
      <c r="E37" s="7">
        <v>0</v>
      </c>
      <c r="F37" s="7">
        <v>4</v>
      </c>
      <c r="G37" s="7">
        <v>8</v>
      </c>
      <c r="H37" s="7">
        <v>10</v>
      </c>
      <c r="I37" s="8">
        <f t="shared" si="0"/>
        <v>177.9</v>
      </c>
      <c r="J37" s="22">
        <v>177.9</v>
      </c>
      <c r="K37" s="22">
        <v>0</v>
      </c>
      <c r="L37" s="5" t="s">
        <v>251</v>
      </c>
      <c r="M37" s="3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3"/>
      <c r="AC37" s="1">
        <v>177.9</v>
      </c>
      <c r="AD37" s="77"/>
    </row>
    <row r="38" spans="1:30" ht="12" customHeight="1">
      <c r="A38" s="7">
        <v>31</v>
      </c>
      <c r="B38" s="7" t="s">
        <v>80</v>
      </c>
      <c r="C38" s="7" t="s">
        <v>51</v>
      </c>
      <c r="D38" s="7">
        <v>1</v>
      </c>
      <c r="E38" s="7">
        <v>0</v>
      </c>
      <c r="F38" s="7">
        <v>4</v>
      </c>
      <c r="G38" s="7">
        <v>6</v>
      </c>
      <c r="H38" s="7">
        <v>4</v>
      </c>
      <c r="I38" s="8">
        <f t="shared" si="0"/>
        <v>133</v>
      </c>
      <c r="J38" s="22">
        <v>133</v>
      </c>
      <c r="K38" s="22">
        <v>0</v>
      </c>
      <c r="L38" s="5" t="s">
        <v>251</v>
      </c>
      <c r="M38" s="3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3"/>
      <c r="AC38" s="1">
        <v>133</v>
      </c>
      <c r="AD38" s="77"/>
    </row>
    <row r="39" spans="1:30" ht="12" customHeight="1">
      <c r="A39" s="7">
        <v>32</v>
      </c>
      <c r="B39" s="7" t="s">
        <v>81</v>
      </c>
      <c r="C39" s="7">
        <v>1930</v>
      </c>
      <c r="D39" s="7">
        <v>3</v>
      </c>
      <c r="E39" s="7">
        <v>2</v>
      </c>
      <c r="F39" s="7">
        <v>18</v>
      </c>
      <c r="G39" s="7">
        <v>30</v>
      </c>
      <c r="H39" s="7">
        <v>35</v>
      </c>
      <c r="I39" s="8">
        <f t="shared" si="0"/>
        <v>712.6</v>
      </c>
      <c r="J39" s="22">
        <v>712.6</v>
      </c>
      <c r="K39" s="22">
        <v>0</v>
      </c>
      <c r="L39" s="5" t="s">
        <v>251</v>
      </c>
      <c r="M39" s="36">
        <v>80.7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3">
        <f t="shared" si="1"/>
        <v>318.2</v>
      </c>
      <c r="AC39" s="1">
        <v>237.5</v>
      </c>
      <c r="AD39" s="77"/>
    </row>
    <row r="40" spans="1:31" ht="12" customHeight="1">
      <c r="A40" s="7">
        <v>33</v>
      </c>
      <c r="B40" s="7" t="s">
        <v>220</v>
      </c>
      <c r="C40" s="7">
        <v>1882</v>
      </c>
      <c r="D40" s="7">
        <v>3</v>
      </c>
      <c r="E40" s="7">
        <v>4</v>
      </c>
      <c r="F40" s="7">
        <v>24</v>
      </c>
      <c r="G40" s="7">
        <v>52</v>
      </c>
      <c r="H40" s="7">
        <v>80</v>
      </c>
      <c r="I40" s="8">
        <f t="shared" si="0"/>
        <v>3661.4</v>
      </c>
      <c r="J40" s="22">
        <v>1931.7</v>
      </c>
      <c r="K40" s="22">
        <v>1729.7</v>
      </c>
      <c r="L40" s="5" t="s">
        <v>251</v>
      </c>
      <c r="M40" s="36">
        <v>249.1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3">
        <f t="shared" si="1"/>
        <v>761.6</v>
      </c>
      <c r="AC40" s="1">
        <v>512.5</v>
      </c>
      <c r="AD40" s="77"/>
      <c r="AE40" s="78">
        <v>1729.7</v>
      </c>
    </row>
    <row r="41" spans="1:30" ht="12" customHeight="1">
      <c r="A41" s="7">
        <v>34</v>
      </c>
      <c r="B41" s="7" t="s">
        <v>82</v>
      </c>
      <c r="C41" s="7">
        <v>1956</v>
      </c>
      <c r="D41" s="7">
        <v>2</v>
      </c>
      <c r="E41" s="7">
        <v>2</v>
      </c>
      <c r="F41" s="7">
        <v>8</v>
      </c>
      <c r="G41" s="7">
        <v>28</v>
      </c>
      <c r="H41" s="7">
        <v>21</v>
      </c>
      <c r="I41" s="8">
        <f t="shared" si="0"/>
        <v>568.9</v>
      </c>
      <c r="J41" s="22">
        <v>568.9</v>
      </c>
      <c r="K41" s="22">
        <v>0</v>
      </c>
      <c r="L41" s="5" t="s">
        <v>251</v>
      </c>
      <c r="M41" s="36">
        <v>47.6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3">
        <f t="shared" si="1"/>
        <v>332.1</v>
      </c>
      <c r="AC41" s="1">
        <v>284.5</v>
      </c>
      <c r="AD41" s="77"/>
    </row>
    <row r="42" spans="1:30" ht="12" customHeight="1">
      <c r="A42" s="7">
        <v>35</v>
      </c>
      <c r="B42" s="7" t="s">
        <v>83</v>
      </c>
      <c r="C42" s="7" t="s">
        <v>51</v>
      </c>
      <c r="D42" s="7">
        <v>2</v>
      </c>
      <c r="E42" s="7">
        <v>2</v>
      </c>
      <c r="F42" s="7">
        <v>12</v>
      </c>
      <c r="G42" s="7">
        <v>20</v>
      </c>
      <c r="H42" s="7">
        <v>21</v>
      </c>
      <c r="I42" s="8">
        <f t="shared" si="0"/>
        <v>430.7</v>
      </c>
      <c r="J42" s="22">
        <v>430.7</v>
      </c>
      <c r="K42" s="22">
        <v>0</v>
      </c>
      <c r="L42" s="5" t="s">
        <v>251</v>
      </c>
      <c r="M42" s="36">
        <v>50.9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3">
        <f t="shared" si="1"/>
        <v>266.3</v>
      </c>
      <c r="AC42" s="1">
        <v>215.4</v>
      </c>
      <c r="AD42" s="77"/>
    </row>
    <row r="43" spans="1:30" ht="12" customHeight="1">
      <c r="A43" s="7">
        <v>36</v>
      </c>
      <c r="B43" s="7" t="s">
        <v>84</v>
      </c>
      <c r="C43" s="7" t="s">
        <v>51</v>
      </c>
      <c r="D43" s="7">
        <v>2</v>
      </c>
      <c r="E43" s="7">
        <v>1</v>
      </c>
      <c r="F43" s="7">
        <v>4</v>
      </c>
      <c r="G43" s="7">
        <v>8</v>
      </c>
      <c r="H43" s="7">
        <v>12</v>
      </c>
      <c r="I43" s="22">
        <f t="shared" si="0"/>
        <v>216.49</v>
      </c>
      <c r="J43" s="22">
        <v>216.49</v>
      </c>
      <c r="K43" s="22">
        <v>0</v>
      </c>
      <c r="L43" s="5" t="s">
        <v>251</v>
      </c>
      <c r="M43" s="53">
        <v>67.14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3">
        <f t="shared" si="1"/>
        <v>175.34</v>
      </c>
      <c r="AC43" s="1">
        <v>108.2</v>
      </c>
      <c r="AD43" s="77"/>
    </row>
    <row r="44" spans="1:30" ht="12" customHeight="1">
      <c r="A44" s="7">
        <v>37</v>
      </c>
      <c r="B44" s="7" t="s">
        <v>85</v>
      </c>
      <c r="C44" s="7">
        <v>1932</v>
      </c>
      <c r="D44" s="7">
        <v>2</v>
      </c>
      <c r="E44" s="7">
        <v>2</v>
      </c>
      <c r="F44" s="7">
        <v>12</v>
      </c>
      <c r="G44" s="7">
        <v>20</v>
      </c>
      <c r="H44" s="7">
        <v>26</v>
      </c>
      <c r="I44" s="22">
        <f t="shared" si="0"/>
        <v>439.97</v>
      </c>
      <c r="J44" s="22">
        <v>439.97</v>
      </c>
      <c r="K44" s="22">
        <v>0</v>
      </c>
      <c r="L44" s="5" t="s">
        <v>251</v>
      </c>
      <c r="M44" s="36">
        <v>50.6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3">
        <f t="shared" si="1"/>
        <v>269.8</v>
      </c>
      <c r="AC44" s="1">
        <v>219.2</v>
      </c>
      <c r="AD44" s="77"/>
    </row>
    <row r="45" spans="1:30" ht="12" customHeight="1">
      <c r="A45" s="7">
        <v>38</v>
      </c>
      <c r="B45" s="7" t="s">
        <v>86</v>
      </c>
      <c r="C45" s="7" t="s">
        <v>51</v>
      </c>
      <c r="D45" s="7">
        <v>2</v>
      </c>
      <c r="E45" s="7">
        <v>2</v>
      </c>
      <c r="F45" s="7">
        <v>4</v>
      </c>
      <c r="G45" s="7">
        <v>9</v>
      </c>
      <c r="H45" s="7">
        <v>5</v>
      </c>
      <c r="I45" s="8">
        <f t="shared" si="0"/>
        <v>247.9</v>
      </c>
      <c r="J45" s="22">
        <v>247.9</v>
      </c>
      <c r="K45" s="22">
        <v>0</v>
      </c>
      <c r="L45" s="5" t="s">
        <v>251</v>
      </c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3"/>
      <c r="AC45" s="1">
        <v>124</v>
      </c>
      <c r="AD45" s="77"/>
    </row>
    <row r="46" spans="1:30" ht="12" customHeight="1">
      <c r="A46" s="7">
        <v>39</v>
      </c>
      <c r="B46" s="7" t="s">
        <v>87</v>
      </c>
      <c r="C46" s="7">
        <v>1932</v>
      </c>
      <c r="D46" s="7">
        <v>2</v>
      </c>
      <c r="E46" s="7">
        <v>1</v>
      </c>
      <c r="F46" s="7">
        <v>12</v>
      </c>
      <c r="G46" s="7">
        <v>20</v>
      </c>
      <c r="H46" s="7">
        <v>22</v>
      </c>
      <c r="I46" s="8">
        <f t="shared" si="0"/>
        <v>426.6</v>
      </c>
      <c r="J46" s="22">
        <v>426.6</v>
      </c>
      <c r="K46" s="22">
        <v>0</v>
      </c>
      <c r="L46" s="5" t="s">
        <v>251</v>
      </c>
      <c r="M46" s="36">
        <v>43.8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3">
        <f t="shared" si="1"/>
        <v>257.1</v>
      </c>
      <c r="AC46" s="1">
        <v>213.3</v>
      </c>
      <c r="AD46" s="77"/>
    </row>
    <row r="47" spans="1:30" ht="12" customHeight="1">
      <c r="A47" s="7">
        <v>40</v>
      </c>
      <c r="B47" s="7" t="s">
        <v>88</v>
      </c>
      <c r="C47" s="7" t="s">
        <v>51</v>
      </c>
      <c r="D47" s="7">
        <v>3</v>
      </c>
      <c r="E47" s="7">
        <v>2</v>
      </c>
      <c r="F47" s="7">
        <v>26</v>
      </c>
      <c r="G47" s="7">
        <v>31</v>
      </c>
      <c r="H47" s="7">
        <v>47</v>
      </c>
      <c r="I47" s="22">
        <f t="shared" si="0"/>
        <v>799.62</v>
      </c>
      <c r="J47" s="22">
        <v>799.62</v>
      </c>
      <c r="K47" s="22">
        <v>0</v>
      </c>
      <c r="L47" s="5" t="s">
        <v>251</v>
      </c>
      <c r="M47" s="36">
        <v>102.9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3">
        <f t="shared" si="1"/>
        <v>635.9599999999999</v>
      </c>
      <c r="AC47" s="1">
        <v>533.06</v>
      </c>
      <c r="AD47" s="77"/>
    </row>
    <row r="48" spans="1:30" ht="12" customHeight="1">
      <c r="A48" s="7">
        <v>41</v>
      </c>
      <c r="B48" s="7" t="s">
        <v>89</v>
      </c>
      <c r="C48" s="7">
        <v>1935</v>
      </c>
      <c r="D48" s="7">
        <v>2</v>
      </c>
      <c r="E48" s="7">
        <v>2</v>
      </c>
      <c r="F48" s="7">
        <v>12</v>
      </c>
      <c r="G48" s="7">
        <v>20</v>
      </c>
      <c r="H48" s="7">
        <v>29</v>
      </c>
      <c r="I48" s="8">
        <f t="shared" si="0"/>
        <v>432.5</v>
      </c>
      <c r="J48" s="22">
        <v>432.5</v>
      </c>
      <c r="K48" s="22">
        <v>0</v>
      </c>
      <c r="L48" s="5" t="s">
        <v>251</v>
      </c>
      <c r="M48" s="36">
        <v>48.1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3">
        <f t="shared" si="1"/>
        <v>261.7</v>
      </c>
      <c r="AC48" s="1">
        <v>213.6</v>
      </c>
      <c r="AD48" s="77"/>
    </row>
    <row r="49" spans="1:30" ht="12" customHeight="1">
      <c r="A49" s="7">
        <v>42</v>
      </c>
      <c r="B49" s="7" t="s">
        <v>90</v>
      </c>
      <c r="C49" s="7">
        <v>1883</v>
      </c>
      <c r="D49" s="7">
        <v>2</v>
      </c>
      <c r="E49" s="7">
        <v>2</v>
      </c>
      <c r="F49" s="7">
        <v>10</v>
      </c>
      <c r="G49" s="7">
        <v>19</v>
      </c>
      <c r="H49" s="7">
        <v>25</v>
      </c>
      <c r="I49" s="8">
        <f t="shared" si="0"/>
        <v>423.3</v>
      </c>
      <c r="J49" s="22">
        <v>423.3</v>
      </c>
      <c r="K49" s="22">
        <v>0</v>
      </c>
      <c r="L49" s="5" t="s">
        <v>251</v>
      </c>
      <c r="M49" s="36">
        <v>28.7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3">
        <f t="shared" si="1"/>
        <v>240.39999999999998</v>
      </c>
      <c r="AC49" s="1">
        <v>211.7</v>
      </c>
      <c r="AD49" s="77"/>
    </row>
    <row r="50" spans="1:30" ht="12" customHeight="1">
      <c r="A50" s="7">
        <v>43</v>
      </c>
      <c r="B50" s="7" t="s">
        <v>91</v>
      </c>
      <c r="C50" s="7" t="s">
        <v>51</v>
      </c>
      <c r="D50" s="7">
        <v>2</v>
      </c>
      <c r="E50" s="7">
        <v>2</v>
      </c>
      <c r="F50" s="7">
        <v>12</v>
      </c>
      <c r="G50" s="7">
        <v>20</v>
      </c>
      <c r="H50" s="7">
        <v>27</v>
      </c>
      <c r="I50" s="8">
        <f t="shared" si="0"/>
        <v>429.1</v>
      </c>
      <c r="J50" s="22">
        <v>429.1</v>
      </c>
      <c r="K50" s="22">
        <v>0</v>
      </c>
      <c r="L50" s="5" t="s">
        <v>251</v>
      </c>
      <c r="M50" s="36">
        <v>51.5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3">
        <f t="shared" si="1"/>
        <v>266.1</v>
      </c>
      <c r="AC50" s="1">
        <v>214.6</v>
      </c>
      <c r="AD50" s="77"/>
    </row>
    <row r="51" spans="1:30" ht="12" customHeight="1">
      <c r="A51" s="7">
        <v>44</v>
      </c>
      <c r="B51" s="7" t="s">
        <v>92</v>
      </c>
      <c r="C51" s="7">
        <v>1934</v>
      </c>
      <c r="D51" s="7">
        <v>2</v>
      </c>
      <c r="E51" s="7">
        <v>2</v>
      </c>
      <c r="F51" s="7">
        <v>12</v>
      </c>
      <c r="G51" s="7">
        <v>20</v>
      </c>
      <c r="H51" s="7">
        <v>22</v>
      </c>
      <c r="I51" s="8">
        <f t="shared" si="0"/>
        <v>425</v>
      </c>
      <c r="J51" s="22">
        <v>425</v>
      </c>
      <c r="K51" s="22">
        <v>0</v>
      </c>
      <c r="L51" s="5" t="s">
        <v>251</v>
      </c>
      <c r="M51" s="36">
        <v>51.8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3">
        <f t="shared" si="1"/>
        <v>264.3</v>
      </c>
      <c r="AC51" s="1">
        <v>212.5</v>
      </c>
      <c r="AD51" s="77"/>
    </row>
    <row r="52" spans="1:30" ht="12" customHeight="1">
      <c r="A52" s="7">
        <v>45</v>
      </c>
      <c r="B52" s="7" t="s">
        <v>93</v>
      </c>
      <c r="C52" s="7">
        <v>1950</v>
      </c>
      <c r="D52" s="7">
        <v>2</v>
      </c>
      <c r="E52" s="7">
        <v>2</v>
      </c>
      <c r="F52" s="7">
        <v>12</v>
      </c>
      <c r="G52" s="7">
        <v>20</v>
      </c>
      <c r="H52" s="7">
        <v>19</v>
      </c>
      <c r="I52" s="8">
        <f t="shared" si="0"/>
        <v>429.1</v>
      </c>
      <c r="J52" s="22">
        <v>429.1</v>
      </c>
      <c r="K52" s="22">
        <v>0</v>
      </c>
      <c r="L52" s="5" t="s">
        <v>251</v>
      </c>
      <c r="M52" s="36">
        <v>51.8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3">
        <f t="shared" si="1"/>
        <v>266.4</v>
      </c>
      <c r="AC52" s="1">
        <v>214.6</v>
      </c>
      <c r="AD52" s="77"/>
    </row>
    <row r="53" spans="1:30" ht="12" customHeight="1">
      <c r="A53" s="7">
        <v>46</v>
      </c>
      <c r="B53" s="7" t="s">
        <v>94</v>
      </c>
      <c r="C53" s="7" t="s">
        <v>51</v>
      </c>
      <c r="D53" s="7">
        <v>2</v>
      </c>
      <c r="E53" s="7">
        <v>0</v>
      </c>
      <c r="F53" s="7">
        <v>12</v>
      </c>
      <c r="G53" s="7">
        <v>20</v>
      </c>
      <c r="H53" s="7">
        <v>20</v>
      </c>
      <c r="I53" s="8">
        <f t="shared" si="0"/>
        <v>436.3</v>
      </c>
      <c r="J53" s="22">
        <v>436.3</v>
      </c>
      <c r="K53" s="22">
        <v>0</v>
      </c>
      <c r="L53" s="5" t="s">
        <v>251</v>
      </c>
      <c r="M53" s="36">
        <v>48.6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3">
        <f t="shared" si="1"/>
        <v>266.8</v>
      </c>
      <c r="AC53" s="1">
        <v>218.2</v>
      </c>
      <c r="AD53" s="77"/>
    </row>
    <row r="54" spans="1:30" ht="12" customHeight="1">
      <c r="A54" s="7">
        <v>47</v>
      </c>
      <c r="B54" s="7" t="s">
        <v>95</v>
      </c>
      <c r="C54" s="7">
        <v>1962</v>
      </c>
      <c r="D54" s="7">
        <v>2</v>
      </c>
      <c r="E54" s="7">
        <v>1</v>
      </c>
      <c r="F54" s="7">
        <v>8</v>
      </c>
      <c r="G54" s="7">
        <v>9</v>
      </c>
      <c r="H54" s="7">
        <v>12</v>
      </c>
      <c r="I54" s="8">
        <f t="shared" si="0"/>
        <v>224</v>
      </c>
      <c r="J54" s="22">
        <v>224</v>
      </c>
      <c r="K54" s="22">
        <v>0</v>
      </c>
      <c r="L54" s="5" t="s">
        <v>251</v>
      </c>
      <c r="M54" s="36">
        <v>81.3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3">
        <f t="shared" si="1"/>
        <v>193.3</v>
      </c>
      <c r="AC54" s="1">
        <v>112</v>
      </c>
      <c r="AD54" s="77"/>
    </row>
    <row r="55" spans="1:30" ht="12" customHeight="1">
      <c r="A55" s="7">
        <v>48</v>
      </c>
      <c r="B55" s="7" t="s">
        <v>96</v>
      </c>
      <c r="C55" s="7">
        <v>1959</v>
      </c>
      <c r="D55" s="7">
        <v>2</v>
      </c>
      <c r="E55" s="7">
        <v>2</v>
      </c>
      <c r="F55" s="7">
        <v>16</v>
      </c>
      <c r="G55" s="7">
        <v>24</v>
      </c>
      <c r="H55" s="7">
        <v>25</v>
      </c>
      <c r="I55" s="8">
        <f t="shared" si="0"/>
        <v>562</v>
      </c>
      <c r="J55" s="22">
        <v>562</v>
      </c>
      <c r="K55" s="22">
        <v>0</v>
      </c>
      <c r="L55" s="5" t="s">
        <v>251</v>
      </c>
      <c r="M55" s="36">
        <v>45.7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3">
        <f t="shared" si="1"/>
        <v>326.7</v>
      </c>
      <c r="AC55" s="1">
        <v>281</v>
      </c>
      <c r="AD55" s="77"/>
    </row>
    <row r="56" spans="1:30" ht="12" customHeight="1">
      <c r="A56" s="7">
        <v>49</v>
      </c>
      <c r="B56" s="7" t="s">
        <v>97</v>
      </c>
      <c r="C56" s="7">
        <v>1960</v>
      </c>
      <c r="D56" s="7">
        <v>2</v>
      </c>
      <c r="E56" s="7">
        <v>2</v>
      </c>
      <c r="F56" s="7">
        <v>16</v>
      </c>
      <c r="G56" s="7">
        <v>24</v>
      </c>
      <c r="H56" s="7">
        <v>26</v>
      </c>
      <c r="I56" s="8">
        <f t="shared" si="0"/>
        <v>571.2</v>
      </c>
      <c r="J56" s="22">
        <v>571.2</v>
      </c>
      <c r="K56" s="22">
        <v>0</v>
      </c>
      <c r="L56" s="5" t="s">
        <v>251</v>
      </c>
      <c r="M56" s="36">
        <v>47.1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3">
        <f t="shared" si="1"/>
        <v>332.90000000000003</v>
      </c>
      <c r="AC56" s="1">
        <v>285.8</v>
      </c>
      <c r="AD56" s="77"/>
    </row>
    <row r="57" spans="1:30" ht="12" customHeight="1">
      <c r="A57" s="7">
        <v>50</v>
      </c>
      <c r="B57" s="7" t="s">
        <v>98</v>
      </c>
      <c r="C57" s="7">
        <v>1959</v>
      </c>
      <c r="D57" s="7">
        <v>2</v>
      </c>
      <c r="E57" s="13">
        <v>7</v>
      </c>
      <c r="F57" s="7">
        <v>16</v>
      </c>
      <c r="G57" s="12">
        <v>24</v>
      </c>
      <c r="H57" s="12">
        <v>34</v>
      </c>
      <c r="I57" s="8">
        <f t="shared" si="0"/>
        <v>559.9</v>
      </c>
      <c r="J57" s="22">
        <v>559.9</v>
      </c>
      <c r="K57" s="22">
        <v>0</v>
      </c>
      <c r="L57" s="5" t="s">
        <v>251</v>
      </c>
      <c r="M57" s="36">
        <v>51.7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3">
        <f t="shared" si="1"/>
        <v>331.7</v>
      </c>
      <c r="AC57" s="1">
        <v>280</v>
      </c>
      <c r="AD57" s="77"/>
    </row>
    <row r="58" spans="1:30" ht="12" customHeight="1">
      <c r="A58" s="7">
        <v>51</v>
      </c>
      <c r="B58" s="7" t="s">
        <v>99</v>
      </c>
      <c r="C58" s="7">
        <v>1960</v>
      </c>
      <c r="D58" s="7">
        <v>2</v>
      </c>
      <c r="E58" s="7">
        <v>2</v>
      </c>
      <c r="F58" s="7">
        <v>16</v>
      </c>
      <c r="G58" s="12">
        <v>24</v>
      </c>
      <c r="H58" s="12">
        <v>22</v>
      </c>
      <c r="I58" s="8">
        <f t="shared" si="0"/>
        <v>561.1</v>
      </c>
      <c r="J58" s="22">
        <v>561.1</v>
      </c>
      <c r="K58" s="22">
        <v>0</v>
      </c>
      <c r="L58" s="5" t="s">
        <v>251</v>
      </c>
      <c r="M58" s="36">
        <v>46.3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3">
        <f t="shared" si="1"/>
        <v>327</v>
      </c>
      <c r="AC58" s="1">
        <v>280.7</v>
      </c>
      <c r="AD58" s="77"/>
    </row>
    <row r="59" spans="1:30" ht="12" customHeight="1">
      <c r="A59" s="7">
        <v>52</v>
      </c>
      <c r="B59" s="7" t="s">
        <v>100</v>
      </c>
      <c r="C59" s="7">
        <v>1958</v>
      </c>
      <c r="D59" s="7">
        <v>2</v>
      </c>
      <c r="E59" s="7">
        <v>2</v>
      </c>
      <c r="F59" s="7">
        <v>16</v>
      </c>
      <c r="G59" s="7">
        <v>24</v>
      </c>
      <c r="H59" s="7">
        <v>21</v>
      </c>
      <c r="I59" s="8">
        <f t="shared" si="0"/>
        <v>556.9</v>
      </c>
      <c r="J59" s="22">
        <v>556.9</v>
      </c>
      <c r="K59" s="22">
        <v>0</v>
      </c>
      <c r="L59" s="5" t="s">
        <v>251</v>
      </c>
      <c r="M59" s="36">
        <v>45.2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3">
        <f t="shared" si="1"/>
        <v>324.09999999999997</v>
      </c>
      <c r="AC59" s="1">
        <v>278.9</v>
      </c>
      <c r="AD59" s="77"/>
    </row>
    <row r="60" spans="1:30" ht="12" customHeight="1">
      <c r="A60" s="7">
        <v>53</v>
      </c>
      <c r="B60" s="7" t="s">
        <v>101</v>
      </c>
      <c r="C60" s="7">
        <v>1959</v>
      </c>
      <c r="D60" s="7">
        <v>2</v>
      </c>
      <c r="E60" s="7">
        <v>1</v>
      </c>
      <c r="F60" s="12">
        <v>8</v>
      </c>
      <c r="G60" s="7">
        <v>12</v>
      </c>
      <c r="H60" s="7">
        <v>15</v>
      </c>
      <c r="I60" s="8">
        <f t="shared" si="0"/>
        <v>274.3</v>
      </c>
      <c r="J60" s="22">
        <v>274.3</v>
      </c>
      <c r="K60" s="22">
        <v>0</v>
      </c>
      <c r="L60" s="5" t="s">
        <v>251</v>
      </c>
      <c r="M60" s="36">
        <v>22.5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3">
        <f t="shared" si="1"/>
        <v>159.7</v>
      </c>
      <c r="AC60" s="1">
        <v>137.2</v>
      </c>
      <c r="AD60" s="77"/>
    </row>
    <row r="61" spans="1:30" ht="12" customHeight="1">
      <c r="A61" s="7">
        <v>54</v>
      </c>
      <c r="B61" s="7" t="s">
        <v>102</v>
      </c>
      <c r="C61" s="7">
        <v>1958</v>
      </c>
      <c r="D61" s="7">
        <v>2</v>
      </c>
      <c r="E61" s="7">
        <v>2</v>
      </c>
      <c r="F61" s="12">
        <v>16</v>
      </c>
      <c r="G61" s="7">
        <v>24</v>
      </c>
      <c r="H61" s="7">
        <v>25</v>
      </c>
      <c r="I61" s="8">
        <f t="shared" si="0"/>
        <v>555.9</v>
      </c>
      <c r="J61" s="22">
        <v>555.9</v>
      </c>
      <c r="K61" s="22">
        <v>0</v>
      </c>
      <c r="L61" s="5" t="s">
        <v>251</v>
      </c>
      <c r="M61" s="36">
        <v>46.3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3">
        <f t="shared" si="1"/>
        <v>324.3</v>
      </c>
      <c r="AC61" s="1">
        <v>278</v>
      </c>
      <c r="AD61" s="77"/>
    </row>
    <row r="62" spans="1:30" ht="12" customHeight="1">
      <c r="A62" s="7">
        <v>55</v>
      </c>
      <c r="B62" s="7" t="s">
        <v>216</v>
      </c>
      <c r="C62" s="7">
        <v>1960</v>
      </c>
      <c r="D62" s="7">
        <v>1</v>
      </c>
      <c r="E62" s="7">
        <v>0</v>
      </c>
      <c r="F62" s="12">
        <v>4</v>
      </c>
      <c r="G62" s="7">
        <v>5</v>
      </c>
      <c r="H62" s="7">
        <v>8</v>
      </c>
      <c r="I62" s="8">
        <f t="shared" si="0"/>
        <v>130</v>
      </c>
      <c r="J62" s="22">
        <v>130</v>
      </c>
      <c r="K62" s="22">
        <v>0</v>
      </c>
      <c r="L62" s="5" t="s">
        <v>251</v>
      </c>
      <c r="M62" s="3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3"/>
      <c r="AC62" s="1">
        <v>130</v>
      </c>
      <c r="AD62" s="77"/>
    </row>
    <row r="63" spans="1:30" ht="12" customHeight="1">
      <c r="A63" s="7">
        <v>56</v>
      </c>
      <c r="B63" s="7" t="s">
        <v>103</v>
      </c>
      <c r="C63" s="7">
        <v>1963</v>
      </c>
      <c r="D63" s="7">
        <v>3</v>
      </c>
      <c r="E63" s="7">
        <v>3</v>
      </c>
      <c r="F63" s="7">
        <v>36</v>
      </c>
      <c r="G63" s="7">
        <v>69</v>
      </c>
      <c r="H63" s="7">
        <v>64</v>
      </c>
      <c r="I63" s="8">
        <f t="shared" si="0"/>
        <v>1532.9</v>
      </c>
      <c r="J63" s="22">
        <v>1532.9</v>
      </c>
      <c r="K63" s="22">
        <v>0</v>
      </c>
      <c r="L63" s="5" t="s">
        <v>251</v>
      </c>
      <c r="M63" s="36">
        <v>108.6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3">
        <f t="shared" si="1"/>
        <v>619.5</v>
      </c>
      <c r="AC63" s="1">
        <v>510.9</v>
      </c>
      <c r="AD63" s="77"/>
    </row>
    <row r="64" spans="1:30" ht="12" customHeight="1">
      <c r="A64" s="7">
        <v>57</v>
      </c>
      <c r="B64" s="7" t="s">
        <v>104</v>
      </c>
      <c r="C64" s="7">
        <v>1962</v>
      </c>
      <c r="D64" s="7">
        <v>3</v>
      </c>
      <c r="E64" s="7">
        <v>3</v>
      </c>
      <c r="F64" s="7">
        <v>36</v>
      </c>
      <c r="G64" s="7">
        <v>69</v>
      </c>
      <c r="H64" s="7">
        <v>51</v>
      </c>
      <c r="I64" s="8">
        <f t="shared" si="0"/>
        <v>1545.7</v>
      </c>
      <c r="J64" s="22">
        <v>1502.7</v>
      </c>
      <c r="K64" s="22">
        <v>43</v>
      </c>
      <c r="L64" s="5" t="s">
        <v>251</v>
      </c>
      <c r="M64" s="36">
        <v>108.6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3">
        <f t="shared" si="1"/>
        <v>1140.1999999999998</v>
      </c>
      <c r="AC64" s="1">
        <v>1031.6</v>
      </c>
      <c r="AD64" s="77"/>
    </row>
    <row r="65" spans="1:30" ht="12" customHeight="1">
      <c r="A65" s="7">
        <v>58</v>
      </c>
      <c r="B65" s="7" t="s">
        <v>105</v>
      </c>
      <c r="C65" s="7">
        <v>1827</v>
      </c>
      <c r="D65" s="7">
        <v>1</v>
      </c>
      <c r="E65" s="7">
        <v>0</v>
      </c>
      <c r="F65" s="7">
        <v>3</v>
      </c>
      <c r="G65" s="7">
        <v>9</v>
      </c>
      <c r="H65" s="7">
        <v>10</v>
      </c>
      <c r="I65" s="8">
        <f t="shared" si="0"/>
        <v>186.2</v>
      </c>
      <c r="J65" s="22">
        <v>186.2</v>
      </c>
      <c r="K65" s="22">
        <v>0</v>
      </c>
      <c r="L65" s="5" t="s">
        <v>251</v>
      </c>
      <c r="M65" s="36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3"/>
      <c r="AC65" s="1">
        <v>186.2</v>
      </c>
      <c r="AD65" s="77"/>
    </row>
    <row r="66" spans="1:30" ht="12" customHeight="1">
      <c r="A66" s="5">
        <v>59</v>
      </c>
      <c r="B66" s="7" t="s">
        <v>106</v>
      </c>
      <c r="C66" s="7">
        <v>1968</v>
      </c>
      <c r="D66" s="12">
        <v>1</v>
      </c>
      <c r="E66" s="7">
        <v>0</v>
      </c>
      <c r="F66" s="7">
        <v>4</v>
      </c>
      <c r="G66" s="7">
        <v>8</v>
      </c>
      <c r="H66" s="7">
        <v>10</v>
      </c>
      <c r="I66" s="8">
        <f t="shared" si="0"/>
        <v>180.7</v>
      </c>
      <c r="J66" s="22">
        <v>180.7</v>
      </c>
      <c r="K66" s="22">
        <v>0</v>
      </c>
      <c r="L66" s="5" t="s">
        <v>251</v>
      </c>
      <c r="M66" s="3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3"/>
      <c r="AC66" s="1">
        <v>180.7</v>
      </c>
      <c r="AD66" s="77"/>
    </row>
    <row r="67" spans="1:30" ht="12" customHeight="1">
      <c r="A67" s="7">
        <v>60</v>
      </c>
      <c r="B67" s="7" t="s">
        <v>107</v>
      </c>
      <c r="C67" s="7" t="s">
        <v>51</v>
      </c>
      <c r="D67" s="7">
        <v>2</v>
      </c>
      <c r="E67" s="7">
        <v>1</v>
      </c>
      <c r="F67" s="7">
        <v>4</v>
      </c>
      <c r="G67" s="7">
        <v>8</v>
      </c>
      <c r="H67" s="7">
        <v>7</v>
      </c>
      <c r="I67" s="8">
        <f t="shared" si="0"/>
        <v>213</v>
      </c>
      <c r="J67" s="22">
        <v>213</v>
      </c>
      <c r="K67" s="22">
        <v>0</v>
      </c>
      <c r="L67" s="5" t="s">
        <v>251</v>
      </c>
      <c r="M67" s="3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3">
        <v>47.5</v>
      </c>
      <c r="AC67" s="1">
        <v>213</v>
      </c>
      <c r="AD67" s="77"/>
    </row>
    <row r="68" spans="1:30" ht="12" customHeight="1">
      <c r="A68" s="7">
        <v>61</v>
      </c>
      <c r="B68" s="7" t="s">
        <v>108</v>
      </c>
      <c r="C68" s="7" t="s">
        <v>51</v>
      </c>
      <c r="D68" s="7">
        <v>1</v>
      </c>
      <c r="E68" s="7">
        <v>2</v>
      </c>
      <c r="F68" s="7">
        <v>5</v>
      </c>
      <c r="G68" s="7">
        <v>6</v>
      </c>
      <c r="H68" s="7">
        <v>13</v>
      </c>
      <c r="I68" s="8">
        <f t="shared" si="0"/>
        <v>151.6</v>
      </c>
      <c r="J68" s="22">
        <v>151.6</v>
      </c>
      <c r="K68" s="22">
        <v>0</v>
      </c>
      <c r="L68" s="5" t="s">
        <v>251</v>
      </c>
      <c r="M68" s="36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3"/>
      <c r="AC68" s="1">
        <v>151.6</v>
      </c>
      <c r="AD68" s="77"/>
    </row>
    <row r="69" spans="1:30" ht="12" customHeight="1">
      <c r="A69" s="7">
        <v>62</v>
      </c>
      <c r="B69" s="7" t="s">
        <v>109</v>
      </c>
      <c r="C69" s="7">
        <v>1929</v>
      </c>
      <c r="D69" s="7">
        <v>2</v>
      </c>
      <c r="E69" s="7">
        <v>2</v>
      </c>
      <c r="F69" s="7">
        <v>8</v>
      </c>
      <c r="G69" s="7">
        <v>16</v>
      </c>
      <c r="H69" s="7">
        <v>20</v>
      </c>
      <c r="I69" s="8">
        <f t="shared" si="0"/>
        <v>298.9</v>
      </c>
      <c r="J69" s="22">
        <v>298.9</v>
      </c>
      <c r="K69" s="22">
        <v>0</v>
      </c>
      <c r="L69" s="5" t="s">
        <v>251</v>
      </c>
      <c r="M69" s="36">
        <v>66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3">
        <f t="shared" si="1"/>
        <v>215.5</v>
      </c>
      <c r="AC69" s="1">
        <v>149.5</v>
      </c>
      <c r="AD69" s="77"/>
    </row>
    <row r="70" spans="1:30" ht="12" customHeight="1">
      <c r="A70" s="7">
        <v>63</v>
      </c>
      <c r="B70" s="7" t="s">
        <v>110</v>
      </c>
      <c r="C70" s="7">
        <v>1929</v>
      </c>
      <c r="D70" s="7">
        <v>2</v>
      </c>
      <c r="E70" s="7">
        <v>2</v>
      </c>
      <c r="F70" s="7">
        <v>8</v>
      </c>
      <c r="G70" s="7">
        <v>16</v>
      </c>
      <c r="H70" s="7">
        <v>7</v>
      </c>
      <c r="I70" s="8">
        <f t="shared" si="0"/>
        <v>301.5</v>
      </c>
      <c r="J70" s="22">
        <v>301.5</v>
      </c>
      <c r="K70" s="22">
        <v>0</v>
      </c>
      <c r="L70" s="5" t="s">
        <v>251</v>
      </c>
      <c r="M70" s="36">
        <v>66.4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3">
        <f t="shared" si="1"/>
        <v>217.3</v>
      </c>
      <c r="AC70" s="1">
        <v>150.9</v>
      </c>
      <c r="AD70" s="77"/>
    </row>
    <row r="71" spans="1:30" ht="12" customHeight="1">
      <c r="A71" s="7">
        <v>64</v>
      </c>
      <c r="B71" s="7" t="s">
        <v>111</v>
      </c>
      <c r="C71" s="7">
        <v>1928</v>
      </c>
      <c r="D71" s="7">
        <v>2</v>
      </c>
      <c r="E71" s="7">
        <v>2</v>
      </c>
      <c r="F71" s="7">
        <v>8</v>
      </c>
      <c r="G71" s="7">
        <v>16</v>
      </c>
      <c r="H71" s="7">
        <v>19</v>
      </c>
      <c r="I71" s="8">
        <f t="shared" si="0"/>
        <v>310.7</v>
      </c>
      <c r="J71" s="22">
        <v>310.7</v>
      </c>
      <c r="K71" s="22">
        <v>0</v>
      </c>
      <c r="L71" s="5" t="s">
        <v>251</v>
      </c>
      <c r="M71" s="36">
        <v>60.8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3">
        <f t="shared" si="1"/>
        <v>216.2</v>
      </c>
      <c r="AC71" s="1">
        <v>155.4</v>
      </c>
      <c r="AD71" s="77"/>
    </row>
    <row r="72" spans="1:30" ht="12" customHeight="1">
      <c r="A72" s="7">
        <v>65</v>
      </c>
      <c r="B72" s="7" t="s">
        <v>112</v>
      </c>
      <c r="C72" s="7">
        <v>1928</v>
      </c>
      <c r="D72" s="7">
        <v>2</v>
      </c>
      <c r="E72" s="7">
        <v>2</v>
      </c>
      <c r="F72" s="7">
        <v>8</v>
      </c>
      <c r="G72" s="7">
        <v>16</v>
      </c>
      <c r="H72" s="7">
        <v>21</v>
      </c>
      <c r="I72" s="8">
        <f t="shared" si="0"/>
        <v>313.6</v>
      </c>
      <c r="J72" s="22">
        <v>313.6</v>
      </c>
      <c r="K72" s="22">
        <v>0</v>
      </c>
      <c r="L72" s="5" t="s">
        <v>251</v>
      </c>
      <c r="M72" s="36">
        <v>55.8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3">
        <f t="shared" si="1"/>
        <v>212.60000000000002</v>
      </c>
      <c r="AC72" s="1">
        <v>156.8</v>
      </c>
      <c r="AD72" s="77"/>
    </row>
    <row r="73" spans="1:30" ht="12" customHeight="1">
      <c r="A73" s="7">
        <v>66</v>
      </c>
      <c r="B73" s="7" t="s">
        <v>113</v>
      </c>
      <c r="C73" s="7">
        <v>1928</v>
      </c>
      <c r="D73" s="7">
        <v>2</v>
      </c>
      <c r="E73" s="7">
        <v>2</v>
      </c>
      <c r="F73" s="7">
        <v>8</v>
      </c>
      <c r="G73" s="7">
        <v>16</v>
      </c>
      <c r="H73" s="7">
        <v>19</v>
      </c>
      <c r="I73" s="8">
        <f aca="true" t="shared" si="2" ref="I73:I137">SUM(J73:K73)</f>
        <v>316.1</v>
      </c>
      <c r="J73" s="22">
        <v>316.1</v>
      </c>
      <c r="K73" s="22">
        <v>0</v>
      </c>
      <c r="L73" s="5" t="s">
        <v>251</v>
      </c>
      <c r="M73" s="36">
        <v>63.4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3">
        <f aca="true" t="shared" si="3" ref="AA73:AA126">SUM(M73)+AC73</f>
        <v>221.5</v>
      </c>
      <c r="AC73" s="1">
        <v>158.1</v>
      </c>
      <c r="AD73" s="77"/>
    </row>
    <row r="74" spans="1:30" ht="12" customHeight="1">
      <c r="A74" s="7">
        <v>67</v>
      </c>
      <c r="B74" s="7" t="s">
        <v>114</v>
      </c>
      <c r="C74" s="7">
        <v>1929</v>
      </c>
      <c r="D74" s="7">
        <v>2</v>
      </c>
      <c r="E74" s="7">
        <v>2</v>
      </c>
      <c r="F74" s="7">
        <v>8</v>
      </c>
      <c r="G74" s="7">
        <v>16</v>
      </c>
      <c r="H74" s="7">
        <v>22</v>
      </c>
      <c r="I74" s="8">
        <f t="shared" si="2"/>
        <v>316.8</v>
      </c>
      <c r="J74" s="22">
        <v>316.8</v>
      </c>
      <c r="K74" s="22">
        <v>0</v>
      </c>
      <c r="L74" s="5" t="s">
        <v>251</v>
      </c>
      <c r="M74" s="36">
        <v>50.8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3">
        <f t="shared" si="3"/>
        <v>209.2</v>
      </c>
      <c r="AC74" s="1">
        <v>158.4</v>
      </c>
      <c r="AD74" s="77"/>
    </row>
    <row r="75" spans="1:30" ht="12" customHeight="1">
      <c r="A75" s="7">
        <v>68</v>
      </c>
      <c r="B75" s="7" t="s">
        <v>115</v>
      </c>
      <c r="C75" s="7">
        <v>1930</v>
      </c>
      <c r="D75" s="7">
        <v>2</v>
      </c>
      <c r="E75" s="7">
        <v>2</v>
      </c>
      <c r="F75" s="7">
        <v>8</v>
      </c>
      <c r="G75" s="7">
        <v>16</v>
      </c>
      <c r="H75" s="7">
        <v>16</v>
      </c>
      <c r="I75" s="8">
        <f t="shared" si="2"/>
        <v>319.7</v>
      </c>
      <c r="J75" s="22">
        <v>319.7</v>
      </c>
      <c r="K75" s="22">
        <v>0</v>
      </c>
      <c r="L75" s="5" t="s">
        <v>251</v>
      </c>
      <c r="M75" s="36">
        <v>60.9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3">
        <f t="shared" si="3"/>
        <v>220.8</v>
      </c>
      <c r="AC75" s="1">
        <v>159.9</v>
      </c>
      <c r="AD75" s="77"/>
    </row>
    <row r="76" spans="1:30" ht="12" customHeight="1">
      <c r="A76" s="7">
        <v>69</v>
      </c>
      <c r="B76" s="7" t="s">
        <v>116</v>
      </c>
      <c r="C76" s="7">
        <v>1929</v>
      </c>
      <c r="D76" s="7">
        <v>2</v>
      </c>
      <c r="E76" s="7">
        <v>2</v>
      </c>
      <c r="F76" s="7">
        <v>8</v>
      </c>
      <c r="G76" s="7">
        <v>16</v>
      </c>
      <c r="H76" s="7">
        <v>20</v>
      </c>
      <c r="I76" s="8">
        <f t="shared" si="2"/>
        <v>331.1</v>
      </c>
      <c r="J76" s="22">
        <v>331.1</v>
      </c>
      <c r="K76" s="22">
        <v>0</v>
      </c>
      <c r="L76" s="5" t="s">
        <v>251</v>
      </c>
      <c r="M76" s="36">
        <v>52.6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3">
        <f t="shared" si="3"/>
        <v>218.2</v>
      </c>
      <c r="AC76" s="1">
        <v>165.6</v>
      </c>
      <c r="AD76" s="77"/>
    </row>
    <row r="77" spans="1:30" ht="12" customHeight="1">
      <c r="A77" s="7">
        <v>70</v>
      </c>
      <c r="B77" s="7" t="s">
        <v>117</v>
      </c>
      <c r="C77" s="7">
        <v>1988</v>
      </c>
      <c r="D77" s="7">
        <v>5</v>
      </c>
      <c r="E77" s="7">
        <v>3</v>
      </c>
      <c r="F77" s="7">
        <v>60</v>
      </c>
      <c r="G77" s="7">
        <v>132</v>
      </c>
      <c r="H77" s="7">
        <v>150</v>
      </c>
      <c r="I77" s="8">
        <f t="shared" si="2"/>
        <v>3258.1</v>
      </c>
      <c r="J77" s="22">
        <v>3258.1</v>
      </c>
      <c r="K77" s="22">
        <v>0</v>
      </c>
      <c r="L77" s="35" t="s">
        <v>257</v>
      </c>
      <c r="M77" s="36">
        <v>448.7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3">
        <f t="shared" si="3"/>
        <v>1100.3</v>
      </c>
      <c r="AC77" s="1">
        <v>651.6</v>
      </c>
      <c r="AD77" s="77"/>
    </row>
    <row r="78" spans="1:30" ht="12" customHeight="1">
      <c r="A78" s="7">
        <v>71</v>
      </c>
      <c r="B78" s="7" t="s">
        <v>118</v>
      </c>
      <c r="C78" s="7">
        <v>1988</v>
      </c>
      <c r="D78" s="7">
        <v>5</v>
      </c>
      <c r="E78" s="7">
        <v>2</v>
      </c>
      <c r="F78" s="7">
        <v>30</v>
      </c>
      <c r="G78" s="7">
        <v>60</v>
      </c>
      <c r="H78" s="7">
        <v>65</v>
      </c>
      <c r="I78" s="22">
        <f t="shared" si="2"/>
        <v>1929.0700000000002</v>
      </c>
      <c r="J78" s="22">
        <v>1379</v>
      </c>
      <c r="K78" s="22">
        <v>550.07</v>
      </c>
      <c r="L78" s="5" t="s">
        <v>251</v>
      </c>
      <c r="M78" s="36">
        <v>176.5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3">
        <f t="shared" si="3"/>
        <v>562.31</v>
      </c>
      <c r="AC78" s="1">
        <v>385.81</v>
      </c>
      <c r="AD78" s="77"/>
    </row>
    <row r="79" spans="1:30" ht="12" customHeight="1">
      <c r="A79" s="7">
        <v>72</v>
      </c>
      <c r="B79" s="7" t="s">
        <v>119</v>
      </c>
      <c r="C79" s="7">
        <v>1955</v>
      </c>
      <c r="D79" s="7">
        <v>2</v>
      </c>
      <c r="E79" s="7">
        <v>3</v>
      </c>
      <c r="F79" s="7">
        <v>16</v>
      </c>
      <c r="G79" s="7">
        <v>38</v>
      </c>
      <c r="H79" s="7">
        <v>26</v>
      </c>
      <c r="I79" s="8">
        <f t="shared" si="2"/>
        <v>753.5</v>
      </c>
      <c r="J79" s="22">
        <v>572</v>
      </c>
      <c r="K79" s="22">
        <v>181.5</v>
      </c>
      <c r="L79" s="35" t="s">
        <v>259</v>
      </c>
      <c r="M79" s="36">
        <v>81.8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3">
        <f t="shared" si="3"/>
        <v>437</v>
      </c>
      <c r="AC79" s="1">
        <v>355.2</v>
      </c>
      <c r="AD79" s="77"/>
    </row>
    <row r="80" spans="1:30" ht="12" customHeight="1">
      <c r="A80" s="7">
        <v>73</v>
      </c>
      <c r="B80" s="7" t="s">
        <v>120</v>
      </c>
      <c r="C80" s="7">
        <v>1955</v>
      </c>
      <c r="D80" s="7">
        <v>2</v>
      </c>
      <c r="E80" s="7">
        <v>2</v>
      </c>
      <c r="F80" s="7">
        <v>12</v>
      </c>
      <c r="G80" s="7">
        <v>24</v>
      </c>
      <c r="H80" s="7">
        <v>24</v>
      </c>
      <c r="I80" s="8">
        <f t="shared" si="2"/>
        <v>572.7</v>
      </c>
      <c r="J80" s="22">
        <v>512.1</v>
      </c>
      <c r="K80" s="22">
        <v>60.6</v>
      </c>
      <c r="L80" s="5" t="s">
        <v>251</v>
      </c>
      <c r="M80" s="36">
        <v>44.8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3">
        <f t="shared" si="3"/>
        <v>331.3</v>
      </c>
      <c r="AC80" s="1">
        <v>286.5</v>
      </c>
      <c r="AD80" s="77"/>
    </row>
    <row r="81" spans="1:30" ht="12" customHeight="1">
      <c r="A81" s="7">
        <v>74</v>
      </c>
      <c r="B81" s="7" t="s">
        <v>121</v>
      </c>
      <c r="C81" s="7">
        <v>1956</v>
      </c>
      <c r="D81" s="7">
        <v>2</v>
      </c>
      <c r="E81" s="7">
        <v>3</v>
      </c>
      <c r="F81" s="7">
        <v>16</v>
      </c>
      <c r="G81" s="7">
        <v>36</v>
      </c>
      <c r="H81" s="7">
        <v>34</v>
      </c>
      <c r="I81" s="8">
        <f t="shared" si="2"/>
        <v>781.9</v>
      </c>
      <c r="J81" s="22">
        <v>781.9</v>
      </c>
      <c r="K81" s="22">
        <v>0</v>
      </c>
      <c r="L81" s="5" t="s">
        <v>251</v>
      </c>
      <c r="M81" s="36">
        <v>85.3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3">
        <f t="shared" si="3"/>
        <v>476.3</v>
      </c>
      <c r="AC81" s="1">
        <v>391</v>
      </c>
      <c r="AD81" s="77"/>
    </row>
    <row r="82" spans="1:30" ht="12" customHeight="1">
      <c r="A82" s="7">
        <v>75</v>
      </c>
      <c r="B82" s="7" t="s">
        <v>122</v>
      </c>
      <c r="C82" s="7">
        <v>1956</v>
      </c>
      <c r="D82" s="7">
        <v>2</v>
      </c>
      <c r="E82" s="7">
        <v>2</v>
      </c>
      <c r="F82" s="7">
        <v>12</v>
      </c>
      <c r="G82" s="7">
        <v>32</v>
      </c>
      <c r="H82" s="7">
        <v>29</v>
      </c>
      <c r="I82" s="8">
        <f t="shared" si="2"/>
        <v>559.5</v>
      </c>
      <c r="J82" s="22">
        <v>559.5</v>
      </c>
      <c r="K82" s="22">
        <v>0</v>
      </c>
      <c r="L82" s="5" t="s">
        <v>251</v>
      </c>
      <c r="M82" s="36">
        <v>43.9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3">
        <f t="shared" si="3"/>
        <v>324.2</v>
      </c>
      <c r="AC82" s="1">
        <v>280.3</v>
      </c>
      <c r="AD82" s="77"/>
    </row>
    <row r="83" spans="1:30" ht="12" customHeight="1">
      <c r="A83" s="7">
        <v>76</v>
      </c>
      <c r="B83" s="7" t="s">
        <v>123</v>
      </c>
      <c r="C83" s="7">
        <v>1957</v>
      </c>
      <c r="D83" s="7">
        <v>2</v>
      </c>
      <c r="E83" s="7">
        <v>3</v>
      </c>
      <c r="F83" s="7">
        <v>18</v>
      </c>
      <c r="G83" s="7">
        <v>67</v>
      </c>
      <c r="H83" s="7">
        <v>30</v>
      </c>
      <c r="I83" s="8">
        <f t="shared" si="2"/>
        <v>997.8</v>
      </c>
      <c r="J83" s="22">
        <v>826.5</v>
      </c>
      <c r="K83" s="22">
        <v>171.3</v>
      </c>
      <c r="L83" s="5" t="s">
        <v>251</v>
      </c>
      <c r="M83" s="36">
        <v>76.8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3">
        <f t="shared" si="3"/>
        <v>1074.6</v>
      </c>
      <c r="AC83" s="1">
        <v>997.8</v>
      </c>
      <c r="AD83" s="77"/>
    </row>
    <row r="84" spans="1:30" ht="12" customHeight="1">
      <c r="A84" s="7">
        <v>77</v>
      </c>
      <c r="B84" s="7" t="s">
        <v>124</v>
      </c>
      <c r="C84" s="7">
        <v>1959</v>
      </c>
      <c r="D84" s="7">
        <v>2</v>
      </c>
      <c r="E84" s="7">
        <v>1</v>
      </c>
      <c r="F84" s="7">
        <v>8</v>
      </c>
      <c r="G84" s="7">
        <v>12</v>
      </c>
      <c r="H84" s="7">
        <v>6</v>
      </c>
      <c r="I84" s="8">
        <f t="shared" si="2"/>
        <v>276.3</v>
      </c>
      <c r="J84" s="22">
        <v>239.1</v>
      </c>
      <c r="K84" s="22">
        <v>37.2</v>
      </c>
      <c r="L84" s="5" t="s">
        <v>251</v>
      </c>
      <c r="M84" s="36">
        <v>23.4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3">
        <f t="shared" si="3"/>
        <v>161.6</v>
      </c>
      <c r="AC84" s="1">
        <v>138.2</v>
      </c>
      <c r="AD84" s="77"/>
    </row>
    <row r="85" spans="1:30" ht="12" customHeight="1">
      <c r="A85" s="7">
        <v>78</v>
      </c>
      <c r="B85" s="7" t="s">
        <v>300</v>
      </c>
      <c r="C85" s="7">
        <v>2016</v>
      </c>
      <c r="D85" s="7">
        <v>3</v>
      </c>
      <c r="E85" s="7">
        <v>2</v>
      </c>
      <c r="F85" s="7">
        <v>30</v>
      </c>
      <c r="G85" s="7"/>
      <c r="H85" s="7">
        <v>32</v>
      </c>
      <c r="I85" s="8">
        <v>1162.5</v>
      </c>
      <c r="J85" s="22">
        <v>1162.5</v>
      </c>
      <c r="K85" s="22">
        <v>0</v>
      </c>
      <c r="L85" s="5"/>
      <c r="M85" s="36">
        <v>188.2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3">
        <f t="shared" si="3"/>
        <v>575.7</v>
      </c>
      <c r="AC85" s="1">
        <v>387.5</v>
      </c>
      <c r="AD85" s="77"/>
    </row>
    <row r="86" spans="1:30" ht="12" customHeight="1">
      <c r="A86" s="7">
        <v>79</v>
      </c>
      <c r="B86" s="7" t="s">
        <v>125</v>
      </c>
      <c r="C86" s="7">
        <v>1951</v>
      </c>
      <c r="D86" s="7">
        <v>2</v>
      </c>
      <c r="E86" s="7">
        <v>2</v>
      </c>
      <c r="F86" s="7">
        <v>16</v>
      </c>
      <c r="G86" s="7">
        <v>24</v>
      </c>
      <c r="H86" s="7">
        <v>21</v>
      </c>
      <c r="I86" s="8">
        <f t="shared" si="2"/>
        <v>573.6</v>
      </c>
      <c r="J86" s="22">
        <v>573.6</v>
      </c>
      <c r="K86" s="22">
        <v>0</v>
      </c>
      <c r="L86" s="5" t="s">
        <v>251</v>
      </c>
      <c r="M86" s="36">
        <v>41.8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3">
        <f t="shared" si="3"/>
        <v>328.6</v>
      </c>
      <c r="AC86" s="1">
        <v>286.8</v>
      </c>
      <c r="AD86" s="77"/>
    </row>
    <row r="87" spans="1:30" ht="12" customHeight="1">
      <c r="A87" s="7">
        <v>80</v>
      </c>
      <c r="B87" s="7" t="s">
        <v>126</v>
      </c>
      <c r="C87" s="7">
        <v>1961</v>
      </c>
      <c r="D87" s="7">
        <v>2</v>
      </c>
      <c r="E87" s="7">
        <v>1</v>
      </c>
      <c r="F87" s="7">
        <v>8</v>
      </c>
      <c r="G87" s="7">
        <v>12</v>
      </c>
      <c r="H87" s="7">
        <v>11</v>
      </c>
      <c r="I87" s="8">
        <f t="shared" si="2"/>
        <v>283.3</v>
      </c>
      <c r="J87" s="22">
        <v>245.9</v>
      </c>
      <c r="K87" s="22">
        <v>37.4</v>
      </c>
      <c r="L87" s="5" t="s">
        <v>251</v>
      </c>
      <c r="M87" s="36">
        <v>22.1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3">
        <f t="shared" si="3"/>
        <v>163.79999999999998</v>
      </c>
      <c r="AC87" s="1">
        <v>141.7</v>
      </c>
      <c r="AD87" s="77"/>
    </row>
    <row r="88" spans="1:30" ht="12" customHeight="1">
      <c r="A88" s="7">
        <v>81</v>
      </c>
      <c r="B88" s="7" t="s">
        <v>127</v>
      </c>
      <c r="C88" s="7">
        <v>1961</v>
      </c>
      <c r="D88" s="7">
        <v>2</v>
      </c>
      <c r="E88" s="7">
        <v>2</v>
      </c>
      <c r="F88" s="7">
        <v>16</v>
      </c>
      <c r="G88" s="7">
        <v>24</v>
      </c>
      <c r="H88" s="7">
        <v>21</v>
      </c>
      <c r="I88" s="8">
        <f t="shared" si="2"/>
        <v>564.3</v>
      </c>
      <c r="J88" s="22">
        <v>564.3</v>
      </c>
      <c r="K88" s="22">
        <v>0</v>
      </c>
      <c r="L88" s="5" t="s">
        <v>251</v>
      </c>
      <c r="M88" s="36">
        <v>44.2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3">
        <f t="shared" si="3"/>
        <v>326.3</v>
      </c>
      <c r="AC88" s="1">
        <v>282.1</v>
      </c>
      <c r="AD88" s="77"/>
    </row>
    <row r="89" spans="1:30" ht="12" customHeight="1">
      <c r="A89" s="7">
        <v>82</v>
      </c>
      <c r="B89" s="7" t="s">
        <v>128</v>
      </c>
      <c r="C89" s="7">
        <v>1962</v>
      </c>
      <c r="D89" s="7">
        <v>3</v>
      </c>
      <c r="E89" s="7">
        <v>3</v>
      </c>
      <c r="F89" s="7">
        <v>34</v>
      </c>
      <c r="G89" s="7">
        <v>66</v>
      </c>
      <c r="H89" s="7">
        <v>55</v>
      </c>
      <c r="I89" s="22">
        <f t="shared" si="2"/>
        <v>1502.75</v>
      </c>
      <c r="J89" s="22">
        <v>1336.15</v>
      </c>
      <c r="K89" s="22">
        <v>166.6</v>
      </c>
      <c r="L89" s="5" t="s">
        <v>251</v>
      </c>
      <c r="M89" s="36">
        <v>105.9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3">
        <f t="shared" si="3"/>
        <v>568.7</v>
      </c>
      <c r="AC89" s="1">
        <v>462.8</v>
      </c>
      <c r="AD89" s="77"/>
    </row>
    <row r="90" spans="1:30" ht="12" customHeight="1">
      <c r="A90" s="7">
        <v>83</v>
      </c>
      <c r="B90" s="7" t="s">
        <v>129</v>
      </c>
      <c r="C90" s="7">
        <v>1962</v>
      </c>
      <c r="D90" s="7">
        <v>3</v>
      </c>
      <c r="E90" s="7">
        <v>3</v>
      </c>
      <c r="F90" s="7">
        <v>36</v>
      </c>
      <c r="G90" s="7">
        <v>69</v>
      </c>
      <c r="H90" s="7">
        <v>62</v>
      </c>
      <c r="I90" s="8">
        <f t="shared" si="2"/>
        <v>1527.7</v>
      </c>
      <c r="J90" s="22">
        <v>1412</v>
      </c>
      <c r="K90" s="22">
        <v>115.7</v>
      </c>
      <c r="L90" s="5" t="s">
        <v>251</v>
      </c>
      <c r="M90" s="36">
        <v>117.6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3">
        <f t="shared" si="3"/>
        <v>1136</v>
      </c>
      <c r="AC90" s="1">
        <v>1018.4</v>
      </c>
      <c r="AD90" s="77"/>
    </row>
    <row r="91" spans="1:30" ht="12" customHeight="1">
      <c r="A91" s="7">
        <v>84</v>
      </c>
      <c r="B91" s="7" t="s">
        <v>130</v>
      </c>
      <c r="C91" s="7" t="s">
        <v>51</v>
      </c>
      <c r="D91" s="7">
        <v>1</v>
      </c>
      <c r="E91" s="7">
        <v>0</v>
      </c>
      <c r="F91" s="7">
        <v>3</v>
      </c>
      <c r="G91" s="7">
        <v>5</v>
      </c>
      <c r="H91" s="7">
        <v>6</v>
      </c>
      <c r="I91" s="8">
        <f t="shared" si="2"/>
        <v>83</v>
      </c>
      <c r="J91" s="22">
        <v>83</v>
      </c>
      <c r="K91" s="22">
        <v>0</v>
      </c>
      <c r="L91" s="5" t="s">
        <v>251</v>
      </c>
      <c r="M91" s="3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3"/>
      <c r="AC91" s="1">
        <v>83</v>
      </c>
      <c r="AD91" s="77"/>
    </row>
    <row r="92" spans="1:30" ht="12" customHeight="1">
      <c r="A92" s="7">
        <v>85</v>
      </c>
      <c r="B92" s="7" t="s">
        <v>131</v>
      </c>
      <c r="C92" s="7">
        <v>1978</v>
      </c>
      <c r="D92" s="7">
        <v>3</v>
      </c>
      <c r="E92" s="7">
        <v>3</v>
      </c>
      <c r="F92" s="7">
        <v>41</v>
      </c>
      <c r="G92" s="7">
        <v>55</v>
      </c>
      <c r="H92" s="7">
        <v>58</v>
      </c>
      <c r="I92" s="8">
        <f t="shared" si="2"/>
        <v>1587.6999999999998</v>
      </c>
      <c r="J92" s="22">
        <v>1552.1</v>
      </c>
      <c r="K92" s="22">
        <v>35.6</v>
      </c>
      <c r="L92" s="5" t="s">
        <v>251</v>
      </c>
      <c r="M92" s="36">
        <v>241.3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3">
        <f t="shared" si="3"/>
        <v>758.7</v>
      </c>
      <c r="AC92" s="1">
        <v>517.4</v>
      </c>
      <c r="AD92" s="77"/>
    </row>
    <row r="93" spans="1:30" ht="12" customHeight="1">
      <c r="A93" s="7">
        <v>86</v>
      </c>
      <c r="B93" s="7" t="s">
        <v>132</v>
      </c>
      <c r="C93" s="7" t="s">
        <v>51</v>
      </c>
      <c r="D93" s="7">
        <v>1</v>
      </c>
      <c r="E93" s="7">
        <v>0</v>
      </c>
      <c r="F93" s="7">
        <v>3</v>
      </c>
      <c r="G93" s="7">
        <v>3</v>
      </c>
      <c r="H93" s="7">
        <v>5</v>
      </c>
      <c r="I93" s="8">
        <f t="shared" si="2"/>
        <v>77</v>
      </c>
      <c r="J93" s="22">
        <v>77</v>
      </c>
      <c r="K93" s="22">
        <v>0</v>
      </c>
      <c r="L93" s="5" t="s">
        <v>251</v>
      </c>
      <c r="M93" s="3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3"/>
      <c r="AC93" s="1">
        <v>77</v>
      </c>
      <c r="AD93" s="77"/>
    </row>
    <row r="94" spans="1:30" ht="12" customHeight="1">
      <c r="A94" s="7">
        <v>87</v>
      </c>
      <c r="B94" s="7" t="s">
        <v>133</v>
      </c>
      <c r="C94" s="7">
        <v>1908</v>
      </c>
      <c r="D94" s="7">
        <v>2</v>
      </c>
      <c r="E94" s="7">
        <v>1</v>
      </c>
      <c r="F94" s="7">
        <v>6</v>
      </c>
      <c r="G94" s="7">
        <v>7</v>
      </c>
      <c r="H94" s="7">
        <v>16</v>
      </c>
      <c r="I94" s="8">
        <f t="shared" si="2"/>
        <v>252.5</v>
      </c>
      <c r="J94" s="22">
        <v>173.7</v>
      </c>
      <c r="K94" s="22">
        <v>78.8</v>
      </c>
      <c r="L94" s="5" t="s">
        <v>251</v>
      </c>
      <c r="M94" s="36">
        <v>31.1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3">
        <f t="shared" si="3"/>
        <v>157.4</v>
      </c>
      <c r="AC94" s="1">
        <v>126.3</v>
      </c>
      <c r="AD94" s="77"/>
    </row>
    <row r="95" spans="1:30" ht="12" customHeight="1">
      <c r="A95" s="7">
        <v>88</v>
      </c>
      <c r="B95" s="7" t="s">
        <v>134</v>
      </c>
      <c r="C95" s="7" t="s">
        <v>51</v>
      </c>
      <c r="D95" s="7">
        <v>3</v>
      </c>
      <c r="E95" s="7">
        <v>5</v>
      </c>
      <c r="F95" s="7">
        <v>50</v>
      </c>
      <c r="G95" s="7">
        <v>100</v>
      </c>
      <c r="H95" s="7">
        <v>98</v>
      </c>
      <c r="I95" s="22">
        <f t="shared" si="2"/>
        <v>2366.35</v>
      </c>
      <c r="J95" s="22">
        <v>2165.2</v>
      </c>
      <c r="K95" s="22">
        <v>201.15</v>
      </c>
      <c r="L95" s="5" t="s">
        <v>251</v>
      </c>
      <c r="M95" s="36">
        <v>312.4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3">
        <f t="shared" si="3"/>
        <v>1034.1999999999998</v>
      </c>
      <c r="AC95" s="1">
        <v>721.8</v>
      </c>
      <c r="AD95" s="77"/>
    </row>
    <row r="96" spans="1:30" ht="12" customHeight="1">
      <c r="A96" s="7">
        <v>89</v>
      </c>
      <c r="B96" s="7" t="s">
        <v>278</v>
      </c>
      <c r="C96" s="7">
        <v>2014</v>
      </c>
      <c r="D96" s="7">
        <v>3</v>
      </c>
      <c r="E96" s="7">
        <v>1</v>
      </c>
      <c r="F96" s="7">
        <v>26</v>
      </c>
      <c r="G96" s="7">
        <v>15</v>
      </c>
      <c r="H96" s="7">
        <v>43</v>
      </c>
      <c r="I96" s="8">
        <f t="shared" si="2"/>
        <v>1029.9</v>
      </c>
      <c r="J96" s="22">
        <v>1029.9</v>
      </c>
      <c r="K96" s="22">
        <v>0</v>
      </c>
      <c r="L96" s="5"/>
      <c r="M96" s="36">
        <v>161.7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3">
        <f t="shared" si="3"/>
        <v>505</v>
      </c>
      <c r="AC96" s="1">
        <v>343.3</v>
      </c>
      <c r="AD96" s="77"/>
    </row>
    <row r="97" spans="1:30" ht="12" customHeight="1">
      <c r="A97" s="7">
        <v>90</v>
      </c>
      <c r="B97" s="7" t="s">
        <v>269</v>
      </c>
      <c r="C97" s="7">
        <v>2013</v>
      </c>
      <c r="D97" s="7">
        <v>3</v>
      </c>
      <c r="E97" s="7"/>
      <c r="F97" s="7">
        <v>22</v>
      </c>
      <c r="G97" s="7"/>
      <c r="H97" s="7">
        <v>40</v>
      </c>
      <c r="I97" s="8">
        <f t="shared" si="2"/>
        <v>827.4</v>
      </c>
      <c r="J97" s="22">
        <v>827.4</v>
      </c>
      <c r="K97" s="22">
        <v>0</v>
      </c>
      <c r="L97" s="5" t="s">
        <v>251</v>
      </c>
      <c r="M97" s="36">
        <v>106.5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3">
        <f t="shared" si="3"/>
        <v>658.1</v>
      </c>
      <c r="AC97" s="1">
        <v>551.6</v>
      </c>
      <c r="AD97" s="77"/>
    </row>
    <row r="98" spans="1:30" ht="12" customHeight="1">
      <c r="A98" s="7">
        <v>91</v>
      </c>
      <c r="B98" s="7" t="s">
        <v>270</v>
      </c>
      <c r="C98" s="7">
        <v>2013</v>
      </c>
      <c r="D98" s="7">
        <v>3</v>
      </c>
      <c r="E98" s="7"/>
      <c r="F98" s="7">
        <v>20</v>
      </c>
      <c r="G98" s="7"/>
      <c r="H98" s="7">
        <v>32</v>
      </c>
      <c r="I98" s="8">
        <f t="shared" si="2"/>
        <v>751.9</v>
      </c>
      <c r="J98" s="22">
        <v>751.9</v>
      </c>
      <c r="K98" s="22">
        <v>0</v>
      </c>
      <c r="L98" s="5" t="s">
        <v>251</v>
      </c>
      <c r="M98" s="36">
        <v>109.8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3">
        <f t="shared" si="3"/>
        <v>611</v>
      </c>
      <c r="AC98" s="1">
        <v>501.2</v>
      </c>
      <c r="AD98" s="77"/>
    </row>
    <row r="99" spans="1:30" ht="12" customHeight="1">
      <c r="A99" s="7">
        <v>92</v>
      </c>
      <c r="B99" s="7" t="s">
        <v>135</v>
      </c>
      <c r="C99" s="7">
        <v>1994</v>
      </c>
      <c r="D99" s="7">
        <v>3</v>
      </c>
      <c r="E99" s="7">
        <v>3</v>
      </c>
      <c r="F99" s="7">
        <v>27</v>
      </c>
      <c r="G99" s="7">
        <v>54</v>
      </c>
      <c r="H99" s="7">
        <v>55</v>
      </c>
      <c r="I99" s="8">
        <f t="shared" si="2"/>
        <v>1438.2</v>
      </c>
      <c r="J99" s="22">
        <v>1438.2</v>
      </c>
      <c r="K99" s="22">
        <v>0</v>
      </c>
      <c r="L99" s="5" t="s">
        <v>251</v>
      </c>
      <c r="M99" s="36">
        <v>138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3">
        <f t="shared" si="3"/>
        <v>1097.2</v>
      </c>
      <c r="AC99" s="1">
        <v>959.2</v>
      </c>
      <c r="AD99" s="77"/>
    </row>
    <row r="100" spans="1:30" ht="12" customHeight="1">
      <c r="A100" s="7">
        <v>93</v>
      </c>
      <c r="B100" s="7" t="s">
        <v>136</v>
      </c>
      <c r="C100" s="7">
        <v>1888</v>
      </c>
      <c r="D100" s="7">
        <v>2</v>
      </c>
      <c r="E100" s="7">
        <v>2</v>
      </c>
      <c r="F100" s="7">
        <v>8</v>
      </c>
      <c r="G100" s="7">
        <v>28</v>
      </c>
      <c r="H100" s="7">
        <v>27</v>
      </c>
      <c r="I100" s="22">
        <f t="shared" si="2"/>
        <v>480.41</v>
      </c>
      <c r="J100" s="22">
        <v>480.41</v>
      </c>
      <c r="K100" s="22">
        <v>0</v>
      </c>
      <c r="L100" s="5" t="s">
        <v>251</v>
      </c>
      <c r="M100" s="36">
        <v>47.3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3">
        <f t="shared" si="3"/>
        <v>287.5</v>
      </c>
      <c r="AC100" s="1">
        <v>240.2</v>
      </c>
      <c r="AD100" s="77"/>
    </row>
    <row r="101" spans="1:30" ht="12" customHeight="1">
      <c r="A101" s="7">
        <v>94</v>
      </c>
      <c r="B101" s="7" t="s">
        <v>137</v>
      </c>
      <c r="C101" s="7" t="s">
        <v>51</v>
      </c>
      <c r="D101" s="7">
        <v>2</v>
      </c>
      <c r="E101" s="7">
        <v>2</v>
      </c>
      <c r="F101" s="7">
        <v>16</v>
      </c>
      <c r="G101" s="7">
        <v>28</v>
      </c>
      <c r="H101" s="7">
        <v>42</v>
      </c>
      <c r="I101" s="22">
        <f t="shared" si="2"/>
        <v>610.71</v>
      </c>
      <c r="J101" s="22">
        <v>610.71</v>
      </c>
      <c r="K101" s="22">
        <v>0</v>
      </c>
      <c r="L101" s="5" t="s">
        <v>251</v>
      </c>
      <c r="M101" s="36">
        <v>124.8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3">
        <f t="shared" si="3"/>
        <v>434.2</v>
      </c>
      <c r="AC101" s="1">
        <v>309.4</v>
      </c>
      <c r="AD101" s="77"/>
    </row>
    <row r="102" spans="1:30" ht="12" customHeight="1">
      <c r="A102" s="7">
        <v>95</v>
      </c>
      <c r="B102" s="7" t="s">
        <v>138</v>
      </c>
      <c r="C102" s="7">
        <v>1973</v>
      </c>
      <c r="D102" s="7">
        <v>2</v>
      </c>
      <c r="E102" s="7">
        <v>1</v>
      </c>
      <c r="F102" s="7">
        <v>8</v>
      </c>
      <c r="G102" s="7">
        <v>14</v>
      </c>
      <c r="H102" s="7">
        <v>13</v>
      </c>
      <c r="I102" s="8">
        <f t="shared" si="2"/>
        <v>277.8</v>
      </c>
      <c r="J102" s="22">
        <v>277.8</v>
      </c>
      <c r="K102" s="22">
        <v>0</v>
      </c>
      <c r="L102" s="5" t="s">
        <v>251</v>
      </c>
      <c r="M102" s="36">
        <v>38.8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3">
        <f t="shared" si="3"/>
        <v>177.7</v>
      </c>
      <c r="AC102" s="1">
        <v>138.9</v>
      </c>
      <c r="AD102" s="77"/>
    </row>
    <row r="103" spans="1:30" ht="12" customHeight="1">
      <c r="A103" s="7">
        <v>96</v>
      </c>
      <c r="B103" s="7" t="s">
        <v>139</v>
      </c>
      <c r="C103" s="7">
        <v>1992</v>
      </c>
      <c r="D103" s="7">
        <v>2</v>
      </c>
      <c r="E103" s="7">
        <v>3</v>
      </c>
      <c r="F103" s="7">
        <v>18</v>
      </c>
      <c r="G103" s="7">
        <v>44</v>
      </c>
      <c r="H103" s="7">
        <v>49</v>
      </c>
      <c r="I103" s="8">
        <f t="shared" si="2"/>
        <v>981</v>
      </c>
      <c r="J103" s="22">
        <v>981</v>
      </c>
      <c r="K103" s="22">
        <v>0</v>
      </c>
      <c r="L103" s="35" t="s">
        <v>257</v>
      </c>
      <c r="M103" s="36">
        <v>88.3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3">
        <f t="shared" si="3"/>
        <v>1069.3</v>
      </c>
      <c r="AC103" s="1">
        <v>981</v>
      </c>
      <c r="AD103" s="77"/>
    </row>
    <row r="104" spans="1:30" ht="12" customHeight="1">
      <c r="A104" s="7">
        <v>97</v>
      </c>
      <c r="B104" s="7" t="s">
        <v>26</v>
      </c>
      <c r="C104" s="7">
        <v>2011</v>
      </c>
      <c r="D104" s="7">
        <v>3</v>
      </c>
      <c r="E104" s="7">
        <v>1</v>
      </c>
      <c r="F104" s="7">
        <v>33</v>
      </c>
      <c r="G104" s="7"/>
      <c r="H104" s="7">
        <v>50</v>
      </c>
      <c r="I104" s="8">
        <f t="shared" si="2"/>
        <v>1237.2</v>
      </c>
      <c r="J104" s="22">
        <v>1237.2</v>
      </c>
      <c r="K104" s="22">
        <v>0</v>
      </c>
      <c r="L104" s="5" t="s">
        <v>251</v>
      </c>
      <c r="M104" s="36">
        <v>135.3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3">
        <f t="shared" si="3"/>
        <v>960.0999999999999</v>
      </c>
      <c r="AC104" s="1">
        <v>824.8</v>
      </c>
      <c r="AD104" s="77"/>
    </row>
    <row r="105" spans="1:30" ht="12" customHeight="1">
      <c r="A105" s="7">
        <v>98</v>
      </c>
      <c r="B105" s="7" t="s">
        <v>140</v>
      </c>
      <c r="C105" s="7">
        <v>1935</v>
      </c>
      <c r="D105" s="7">
        <v>1</v>
      </c>
      <c r="E105" s="7">
        <v>0</v>
      </c>
      <c r="F105" s="7">
        <v>4</v>
      </c>
      <c r="G105" s="7">
        <v>7</v>
      </c>
      <c r="H105" s="7">
        <v>13</v>
      </c>
      <c r="I105" s="8">
        <f t="shared" si="2"/>
        <v>166.7</v>
      </c>
      <c r="J105" s="22">
        <v>166.7</v>
      </c>
      <c r="K105" s="22">
        <v>0</v>
      </c>
      <c r="L105" s="5" t="s">
        <v>251</v>
      </c>
      <c r="M105" s="36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3"/>
      <c r="AC105" s="1">
        <v>166.7</v>
      </c>
      <c r="AD105" s="77"/>
    </row>
    <row r="106" spans="1:30" ht="12" customHeight="1">
      <c r="A106" s="7">
        <v>99</v>
      </c>
      <c r="B106" s="7" t="s">
        <v>141</v>
      </c>
      <c r="C106" s="7" t="s">
        <v>51</v>
      </c>
      <c r="D106" s="7">
        <v>2</v>
      </c>
      <c r="E106" s="7">
        <v>2</v>
      </c>
      <c r="F106" s="7">
        <v>12</v>
      </c>
      <c r="G106" s="7">
        <v>24</v>
      </c>
      <c r="H106" s="7">
        <v>30</v>
      </c>
      <c r="I106" s="8">
        <f t="shared" si="2"/>
        <v>524.5</v>
      </c>
      <c r="J106" s="22">
        <v>524.5</v>
      </c>
      <c r="K106" s="22">
        <v>0</v>
      </c>
      <c r="L106" s="5" t="s">
        <v>251</v>
      </c>
      <c r="M106" s="36">
        <v>53.8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3">
        <f t="shared" si="3"/>
        <v>316.05</v>
      </c>
      <c r="AC106" s="1">
        <v>262.25</v>
      </c>
      <c r="AD106" s="77"/>
    </row>
    <row r="107" spans="1:30" ht="12" customHeight="1">
      <c r="A107" s="7">
        <v>100</v>
      </c>
      <c r="B107" s="7" t="s">
        <v>142</v>
      </c>
      <c r="C107" s="7">
        <v>1965</v>
      </c>
      <c r="D107" s="7">
        <v>1</v>
      </c>
      <c r="E107" s="7">
        <v>2</v>
      </c>
      <c r="F107" s="7">
        <v>4</v>
      </c>
      <c r="G107" s="7">
        <v>8</v>
      </c>
      <c r="H107" s="7">
        <v>7</v>
      </c>
      <c r="I107" s="8">
        <f t="shared" si="2"/>
        <v>144.4</v>
      </c>
      <c r="J107" s="22">
        <v>144.4</v>
      </c>
      <c r="K107" s="22">
        <v>0</v>
      </c>
      <c r="L107" s="5" t="s">
        <v>251</v>
      </c>
      <c r="M107" s="36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3"/>
      <c r="AC107" s="1">
        <v>144.4</v>
      </c>
      <c r="AD107" s="77"/>
    </row>
    <row r="108" spans="1:30" ht="12" customHeight="1">
      <c r="A108" s="7">
        <v>101</v>
      </c>
      <c r="B108" s="7" t="s">
        <v>143</v>
      </c>
      <c r="C108" s="7">
        <v>1987</v>
      </c>
      <c r="D108" s="7">
        <v>1</v>
      </c>
      <c r="E108" s="7">
        <v>2</v>
      </c>
      <c r="F108" s="7">
        <v>2</v>
      </c>
      <c r="G108" s="7">
        <v>6</v>
      </c>
      <c r="H108" s="7">
        <v>9</v>
      </c>
      <c r="I108" s="8">
        <f t="shared" si="2"/>
        <v>136.6</v>
      </c>
      <c r="J108" s="22">
        <v>136.6</v>
      </c>
      <c r="K108" s="22">
        <v>0</v>
      </c>
      <c r="L108" s="5" t="s">
        <v>251</v>
      </c>
      <c r="M108" s="36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3"/>
      <c r="AC108" s="1">
        <v>136.6</v>
      </c>
      <c r="AD108" s="77"/>
    </row>
    <row r="109" spans="1:30" ht="12" customHeight="1">
      <c r="A109" s="7">
        <v>102</v>
      </c>
      <c r="B109" s="7" t="s">
        <v>144</v>
      </c>
      <c r="C109" s="7">
        <v>1968</v>
      </c>
      <c r="D109" s="7">
        <v>1</v>
      </c>
      <c r="E109" s="7">
        <v>4</v>
      </c>
      <c r="F109" s="7">
        <v>4</v>
      </c>
      <c r="G109" s="7">
        <v>8</v>
      </c>
      <c r="H109" s="7">
        <v>4</v>
      </c>
      <c r="I109" s="8">
        <f t="shared" si="2"/>
        <v>178.2</v>
      </c>
      <c r="J109" s="22">
        <v>178.2</v>
      </c>
      <c r="K109" s="22">
        <v>0</v>
      </c>
      <c r="L109" s="5" t="s">
        <v>251</v>
      </c>
      <c r="M109" s="36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3"/>
      <c r="AC109" s="1">
        <v>178.2</v>
      </c>
      <c r="AD109" s="77"/>
    </row>
    <row r="110" spans="1:30" ht="12" customHeight="1">
      <c r="A110" s="7">
        <v>103</v>
      </c>
      <c r="B110" s="7" t="s">
        <v>145</v>
      </c>
      <c r="C110" s="7">
        <v>1972</v>
      </c>
      <c r="D110" s="7">
        <v>1</v>
      </c>
      <c r="E110" s="7">
        <v>2</v>
      </c>
      <c r="F110" s="7">
        <v>2</v>
      </c>
      <c r="G110" s="7">
        <v>5</v>
      </c>
      <c r="H110" s="7">
        <v>8</v>
      </c>
      <c r="I110" s="8">
        <f t="shared" si="2"/>
        <v>103.5</v>
      </c>
      <c r="J110" s="22">
        <v>103.5</v>
      </c>
      <c r="K110" s="22">
        <v>0</v>
      </c>
      <c r="L110" s="5" t="s">
        <v>251</v>
      </c>
      <c r="M110" s="36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3"/>
      <c r="AC110" s="1">
        <v>103.5</v>
      </c>
      <c r="AD110" s="77"/>
    </row>
    <row r="111" spans="1:30" s="10" customFormat="1" ht="12" customHeight="1">
      <c r="A111" s="7">
        <v>104</v>
      </c>
      <c r="B111" s="7" t="s">
        <v>146</v>
      </c>
      <c r="C111" s="7">
        <v>1977</v>
      </c>
      <c r="D111" s="7">
        <v>2</v>
      </c>
      <c r="E111" s="7">
        <v>2</v>
      </c>
      <c r="F111" s="7">
        <v>16</v>
      </c>
      <c r="G111" s="7">
        <v>32</v>
      </c>
      <c r="H111" s="7">
        <v>34</v>
      </c>
      <c r="I111" s="8">
        <f t="shared" si="2"/>
        <v>772.4</v>
      </c>
      <c r="J111" s="22">
        <v>772.4</v>
      </c>
      <c r="K111" s="22">
        <v>0</v>
      </c>
      <c r="L111" s="5" t="s">
        <v>251</v>
      </c>
      <c r="M111" s="36">
        <v>65.2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53">
        <f t="shared" si="3"/>
        <v>451.3</v>
      </c>
      <c r="AC111" s="10">
        <v>386.1</v>
      </c>
      <c r="AD111" s="77"/>
    </row>
    <row r="112" spans="1:30" ht="12" customHeight="1">
      <c r="A112" s="7">
        <v>105</v>
      </c>
      <c r="B112" s="7" t="s">
        <v>147</v>
      </c>
      <c r="C112" s="7">
        <v>1984</v>
      </c>
      <c r="D112" s="7">
        <v>2</v>
      </c>
      <c r="E112" s="7">
        <v>3</v>
      </c>
      <c r="F112" s="7">
        <v>18</v>
      </c>
      <c r="G112" s="7">
        <v>36</v>
      </c>
      <c r="H112" s="7">
        <v>42</v>
      </c>
      <c r="I112" s="8">
        <f t="shared" si="2"/>
        <v>845.9</v>
      </c>
      <c r="J112" s="22">
        <v>845.9</v>
      </c>
      <c r="K112" s="22">
        <v>0</v>
      </c>
      <c r="L112" s="5" t="s">
        <v>251</v>
      </c>
      <c r="M112" s="36">
        <v>88.3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3">
        <f t="shared" si="3"/>
        <v>511.25</v>
      </c>
      <c r="AC112" s="1">
        <v>422.95</v>
      </c>
      <c r="AD112" s="77"/>
    </row>
    <row r="113" spans="1:30" ht="12" customHeight="1">
      <c r="A113" s="7">
        <v>106</v>
      </c>
      <c r="B113" s="7" t="s">
        <v>148</v>
      </c>
      <c r="C113" s="7">
        <v>1985</v>
      </c>
      <c r="D113" s="7">
        <v>2</v>
      </c>
      <c r="E113" s="7">
        <v>3</v>
      </c>
      <c r="F113" s="7">
        <v>18</v>
      </c>
      <c r="G113" s="7">
        <v>36</v>
      </c>
      <c r="H113" s="7">
        <v>38</v>
      </c>
      <c r="I113" s="8">
        <f t="shared" si="2"/>
        <v>865.8</v>
      </c>
      <c r="J113" s="22">
        <v>865.8</v>
      </c>
      <c r="K113" s="22">
        <v>0</v>
      </c>
      <c r="L113" s="5" t="s">
        <v>251</v>
      </c>
      <c r="M113" s="36">
        <v>88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3">
        <f t="shared" si="3"/>
        <v>520.9</v>
      </c>
      <c r="AC113" s="1">
        <v>432.9</v>
      </c>
      <c r="AD113" s="77"/>
    </row>
    <row r="114" spans="1:30" s="10" customFormat="1" ht="12" customHeight="1">
      <c r="A114" s="7">
        <v>107</v>
      </c>
      <c r="B114" s="7" t="s">
        <v>149</v>
      </c>
      <c r="C114" s="7">
        <v>1990</v>
      </c>
      <c r="D114" s="7">
        <v>3</v>
      </c>
      <c r="E114" s="7">
        <v>3</v>
      </c>
      <c r="F114" s="7">
        <v>27</v>
      </c>
      <c r="G114" s="7">
        <v>54</v>
      </c>
      <c r="H114" s="7">
        <v>63</v>
      </c>
      <c r="I114" s="8">
        <f t="shared" si="2"/>
        <v>1284.3</v>
      </c>
      <c r="J114" s="22">
        <v>1284.3</v>
      </c>
      <c r="K114" s="22">
        <v>0</v>
      </c>
      <c r="L114" s="5" t="s">
        <v>251</v>
      </c>
      <c r="M114" s="36">
        <v>135.3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53">
        <f t="shared" si="3"/>
        <v>991.5</v>
      </c>
      <c r="AC114" s="10">
        <v>856.2</v>
      </c>
      <c r="AD114" s="77"/>
    </row>
    <row r="115" spans="1:30" ht="12" customHeight="1">
      <c r="A115" s="7">
        <v>108</v>
      </c>
      <c r="B115" s="7" t="s">
        <v>150</v>
      </c>
      <c r="C115" s="7">
        <v>1995</v>
      </c>
      <c r="D115" s="7">
        <v>3</v>
      </c>
      <c r="E115" s="7">
        <v>3</v>
      </c>
      <c r="F115" s="7">
        <v>27</v>
      </c>
      <c r="G115" s="7">
        <v>54</v>
      </c>
      <c r="H115" s="7">
        <v>62</v>
      </c>
      <c r="I115" s="8">
        <f t="shared" si="2"/>
        <v>1433.8</v>
      </c>
      <c r="J115" s="22">
        <v>1433.8</v>
      </c>
      <c r="K115" s="22">
        <v>0</v>
      </c>
      <c r="L115" s="5" t="s">
        <v>251</v>
      </c>
      <c r="M115" s="36">
        <v>142.9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3">
        <f t="shared" si="3"/>
        <v>1099.1000000000001</v>
      </c>
      <c r="AC115" s="1">
        <v>956.2</v>
      </c>
      <c r="AD115" s="77"/>
    </row>
    <row r="116" spans="1:30" ht="12" customHeight="1">
      <c r="A116" s="7">
        <v>109</v>
      </c>
      <c r="B116" s="7" t="s">
        <v>151</v>
      </c>
      <c r="C116" s="7">
        <v>1995</v>
      </c>
      <c r="D116" s="7">
        <v>3</v>
      </c>
      <c r="E116" s="7">
        <v>5</v>
      </c>
      <c r="F116" s="7">
        <v>45</v>
      </c>
      <c r="G116" s="7">
        <v>108</v>
      </c>
      <c r="H116" s="7">
        <v>144</v>
      </c>
      <c r="I116" s="8">
        <f t="shared" si="2"/>
        <v>2571.8</v>
      </c>
      <c r="J116" s="22">
        <v>2571.8</v>
      </c>
      <c r="K116" s="22">
        <v>0</v>
      </c>
      <c r="L116" s="5" t="s">
        <v>251</v>
      </c>
      <c r="M116" s="36">
        <v>216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3">
        <f t="shared" si="3"/>
        <v>1929.8</v>
      </c>
      <c r="AC116" s="1">
        <v>1713.8</v>
      </c>
      <c r="AD116" s="77"/>
    </row>
    <row r="117" spans="1:30" ht="12" customHeight="1">
      <c r="A117" s="7">
        <v>110</v>
      </c>
      <c r="B117" s="7" t="s">
        <v>152</v>
      </c>
      <c r="C117" s="7">
        <v>1960</v>
      </c>
      <c r="D117" s="7">
        <v>1</v>
      </c>
      <c r="E117" s="7">
        <v>4</v>
      </c>
      <c r="F117" s="7">
        <v>4</v>
      </c>
      <c r="G117" s="7">
        <v>6</v>
      </c>
      <c r="H117" s="7">
        <v>5</v>
      </c>
      <c r="I117" s="8">
        <f t="shared" si="2"/>
        <v>125.8</v>
      </c>
      <c r="J117" s="22">
        <v>125.8</v>
      </c>
      <c r="K117" s="22">
        <v>0</v>
      </c>
      <c r="L117" s="5" t="s">
        <v>251</v>
      </c>
      <c r="M117" s="3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3"/>
      <c r="AC117" s="1">
        <v>125.8</v>
      </c>
      <c r="AD117" s="77"/>
    </row>
    <row r="118" spans="1:30" ht="12" customHeight="1">
      <c r="A118" s="7">
        <v>111</v>
      </c>
      <c r="B118" s="7" t="s">
        <v>153</v>
      </c>
      <c r="C118" s="7">
        <v>1937</v>
      </c>
      <c r="D118" s="7">
        <v>2</v>
      </c>
      <c r="E118" s="7">
        <v>2</v>
      </c>
      <c r="F118" s="7">
        <v>8</v>
      </c>
      <c r="G118" s="7">
        <v>20</v>
      </c>
      <c r="H118" s="7">
        <v>23</v>
      </c>
      <c r="I118" s="8">
        <f t="shared" si="2"/>
        <v>435.5</v>
      </c>
      <c r="J118" s="22">
        <v>435.5</v>
      </c>
      <c r="K118" s="22">
        <v>0</v>
      </c>
      <c r="L118" s="5" t="s">
        <v>251</v>
      </c>
      <c r="M118" s="36">
        <v>53.6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3">
        <f t="shared" si="3"/>
        <v>270.40000000000003</v>
      </c>
      <c r="AC118" s="1">
        <v>216.8</v>
      </c>
      <c r="AD118" s="77"/>
    </row>
    <row r="119" spans="1:30" ht="14.25" customHeight="1">
      <c r="A119" s="7">
        <v>112</v>
      </c>
      <c r="B119" s="7" t="s">
        <v>154</v>
      </c>
      <c r="C119" s="7">
        <v>1980</v>
      </c>
      <c r="D119" s="7">
        <v>1</v>
      </c>
      <c r="E119" s="7">
        <v>1</v>
      </c>
      <c r="F119" s="7">
        <v>2</v>
      </c>
      <c r="G119" s="7">
        <v>6</v>
      </c>
      <c r="H119" s="7">
        <v>4</v>
      </c>
      <c r="I119" s="8">
        <f t="shared" si="2"/>
        <v>111.5</v>
      </c>
      <c r="J119" s="22">
        <v>111.5</v>
      </c>
      <c r="K119" s="22">
        <v>0</v>
      </c>
      <c r="L119" s="5" t="s">
        <v>251</v>
      </c>
      <c r="M119" s="36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3"/>
      <c r="AC119" s="1">
        <v>111.5</v>
      </c>
      <c r="AD119" s="77"/>
    </row>
    <row r="120" spans="1:30" ht="14.25" customHeight="1">
      <c r="A120" s="7">
        <v>113</v>
      </c>
      <c r="B120" s="7" t="s">
        <v>155</v>
      </c>
      <c r="C120" s="7">
        <v>1980</v>
      </c>
      <c r="D120" s="7">
        <v>1</v>
      </c>
      <c r="E120" s="7">
        <v>2</v>
      </c>
      <c r="F120" s="7">
        <v>2</v>
      </c>
      <c r="G120" s="7">
        <v>6</v>
      </c>
      <c r="H120" s="7">
        <v>5</v>
      </c>
      <c r="I120" s="8">
        <f t="shared" si="2"/>
        <v>131.8</v>
      </c>
      <c r="J120" s="22">
        <v>131.8</v>
      </c>
      <c r="K120" s="22">
        <v>0</v>
      </c>
      <c r="L120" s="5" t="s">
        <v>251</v>
      </c>
      <c r="M120" s="36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3"/>
      <c r="AC120" s="1">
        <v>131.8</v>
      </c>
      <c r="AD120" s="77"/>
    </row>
    <row r="121" spans="1:30" ht="14.25" customHeight="1">
      <c r="A121" s="7">
        <v>114</v>
      </c>
      <c r="B121" s="7" t="s">
        <v>156</v>
      </c>
      <c r="C121" s="7">
        <v>1988</v>
      </c>
      <c r="D121" s="7">
        <v>2</v>
      </c>
      <c r="E121" s="7">
        <v>0</v>
      </c>
      <c r="F121" s="7">
        <v>6</v>
      </c>
      <c r="G121" s="7">
        <v>14</v>
      </c>
      <c r="H121" s="7">
        <v>13</v>
      </c>
      <c r="I121" s="8">
        <f t="shared" si="2"/>
        <v>349.3</v>
      </c>
      <c r="J121" s="22">
        <v>349.3</v>
      </c>
      <c r="K121" s="22">
        <v>0</v>
      </c>
      <c r="L121" s="5" t="s">
        <v>251</v>
      </c>
      <c r="M121" s="3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3"/>
      <c r="AC121" s="1">
        <v>174.7</v>
      </c>
      <c r="AD121" s="77"/>
    </row>
    <row r="122" spans="1:30" ht="14.25" customHeight="1">
      <c r="A122" s="7">
        <v>115</v>
      </c>
      <c r="B122" s="7" t="s">
        <v>264</v>
      </c>
      <c r="C122" s="7">
        <v>2012</v>
      </c>
      <c r="D122" s="7">
        <v>2</v>
      </c>
      <c r="E122" s="7"/>
      <c r="F122" s="7">
        <v>4</v>
      </c>
      <c r="G122" s="7"/>
      <c r="H122" s="7">
        <v>5</v>
      </c>
      <c r="I122" s="8">
        <f t="shared" si="2"/>
        <v>363.8</v>
      </c>
      <c r="J122" s="22">
        <v>363.8</v>
      </c>
      <c r="K122" s="22">
        <v>0</v>
      </c>
      <c r="L122" s="5" t="s">
        <v>251</v>
      </c>
      <c r="M122" s="36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3"/>
      <c r="AC122" s="1">
        <v>181.9</v>
      </c>
      <c r="AD122" s="77"/>
    </row>
    <row r="123" spans="1:30" ht="14.25" customHeight="1">
      <c r="A123" s="7">
        <v>116</v>
      </c>
      <c r="B123" s="7" t="s">
        <v>157</v>
      </c>
      <c r="C123" s="7">
        <v>1966</v>
      </c>
      <c r="D123" s="7">
        <v>2</v>
      </c>
      <c r="E123" s="7">
        <v>2</v>
      </c>
      <c r="F123" s="7">
        <v>16</v>
      </c>
      <c r="G123" s="7">
        <v>25</v>
      </c>
      <c r="H123" s="7">
        <v>24</v>
      </c>
      <c r="I123" s="8">
        <f t="shared" si="2"/>
        <v>527.9</v>
      </c>
      <c r="J123" s="22">
        <v>527.9</v>
      </c>
      <c r="K123" s="22">
        <v>0</v>
      </c>
      <c r="L123" s="5" t="s">
        <v>251</v>
      </c>
      <c r="M123" s="36">
        <v>51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3">
        <f t="shared" si="3"/>
        <v>315.3</v>
      </c>
      <c r="AC123" s="1">
        <v>264.3</v>
      </c>
      <c r="AD123" s="77"/>
    </row>
    <row r="124" spans="1:30" ht="14.25" customHeight="1">
      <c r="A124" s="7">
        <v>117</v>
      </c>
      <c r="B124" s="7" t="s">
        <v>158</v>
      </c>
      <c r="C124" s="7">
        <v>1966</v>
      </c>
      <c r="D124" s="7">
        <v>2</v>
      </c>
      <c r="E124" s="7">
        <v>2</v>
      </c>
      <c r="F124" s="7">
        <v>16</v>
      </c>
      <c r="G124" s="7">
        <v>22</v>
      </c>
      <c r="H124" s="7">
        <v>23</v>
      </c>
      <c r="I124" s="8">
        <f t="shared" si="2"/>
        <v>521.2</v>
      </c>
      <c r="J124" s="22">
        <v>521.2</v>
      </c>
      <c r="K124" s="22">
        <v>0</v>
      </c>
      <c r="L124" s="5" t="s">
        <v>251</v>
      </c>
      <c r="M124" s="36">
        <v>46.7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3">
        <f t="shared" si="3"/>
        <v>307.5</v>
      </c>
      <c r="AC124" s="1">
        <v>260.8</v>
      </c>
      <c r="AD124" s="77"/>
    </row>
    <row r="125" spans="1:30" ht="14.25" customHeight="1">
      <c r="A125" s="7">
        <v>118</v>
      </c>
      <c r="B125" s="7" t="s">
        <v>159</v>
      </c>
      <c r="C125" s="7">
        <v>1968</v>
      </c>
      <c r="D125" s="7">
        <v>2</v>
      </c>
      <c r="E125" s="7">
        <v>1</v>
      </c>
      <c r="F125" s="7">
        <v>8</v>
      </c>
      <c r="G125" s="7">
        <v>16</v>
      </c>
      <c r="H125" s="7">
        <v>23</v>
      </c>
      <c r="I125" s="8">
        <f t="shared" si="2"/>
        <v>343.7</v>
      </c>
      <c r="J125" s="22">
        <v>343.7</v>
      </c>
      <c r="K125" s="22">
        <v>0</v>
      </c>
      <c r="L125" s="5" t="s">
        <v>251</v>
      </c>
      <c r="M125" s="36">
        <v>30.7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3">
        <f t="shared" si="3"/>
        <v>202.54999999999998</v>
      </c>
      <c r="AC125" s="1">
        <v>171.85</v>
      </c>
      <c r="AD125" s="77"/>
    </row>
    <row r="126" spans="1:30" ht="14.25" customHeight="1">
      <c r="A126" s="7">
        <v>119</v>
      </c>
      <c r="B126" s="7" t="s">
        <v>160</v>
      </c>
      <c r="C126" s="7">
        <v>1973</v>
      </c>
      <c r="D126" s="7">
        <v>2</v>
      </c>
      <c r="E126" s="7">
        <v>2</v>
      </c>
      <c r="F126" s="7">
        <v>12</v>
      </c>
      <c r="G126" s="7">
        <v>24</v>
      </c>
      <c r="H126" s="7">
        <v>30</v>
      </c>
      <c r="I126" s="8">
        <f t="shared" si="2"/>
        <v>449</v>
      </c>
      <c r="J126" s="22">
        <v>449</v>
      </c>
      <c r="K126" s="22">
        <v>0</v>
      </c>
      <c r="L126" s="5" t="s">
        <v>251</v>
      </c>
      <c r="M126" s="36">
        <v>48.8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3">
        <f t="shared" si="3"/>
        <v>273.3</v>
      </c>
      <c r="AC126" s="1">
        <v>224.5</v>
      </c>
      <c r="AD126" s="77"/>
    </row>
    <row r="127" spans="1:30" ht="14.25" customHeight="1">
      <c r="A127" s="7">
        <v>120</v>
      </c>
      <c r="B127" s="7" t="s">
        <v>161</v>
      </c>
      <c r="C127" s="7">
        <v>1972</v>
      </c>
      <c r="D127" s="7">
        <v>1</v>
      </c>
      <c r="E127" s="7">
        <v>0</v>
      </c>
      <c r="F127" s="7">
        <v>2</v>
      </c>
      <c r="G127" s="7">
        <v>4</v>
      </c>
      <c r="H127" s="7">
        <v>8</v>
      </c>
      <c r="I127" s="8">
        <f t="shared" si="2"/>
        <v>101.6</v>
      </c>
      <c r="J127" s="22">
        <v>101.6</v>
      </c>
      <c r="K127" s="22">
        <v>0</v>
      </c>
      <c r="L127" s="5" t="s">
        <v>251</v>
      </c>
      <c r="M127" s="3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3"/>
      <c r="AC127" s="1">
        <v>101.6</v>
      </c>
      <c r="AD127" s="77"/>
    </row>
    <row r="128" spans="1:30" ht="14.25" customHeight="1">
      <c r="A128" s="7">
        <v>121</v>
      </c>
      <c r="B128" s="7" t="s">
        <v>162</v>
      </c>
      <c r="C128" s="7">
        <v>1972</v>
      </c>
      <c r="D128" s="7">
        <v>1</v>
      </c>
      <c r="E128" s="7">
        <v>0</v>
      </c>
      <c r="F128" s="7">
        <v>2</v>
      </c>
      <c r="G128" s="7">
        <v>5</v>
      </c>
      <c r="H128" s="7">
        <v>8</v>
      </c>
      <c r="I128" s="8">
        <f t="shared" si="2"/>
        <v>115.4</v>
      </c>
      <c r="J128" s="22">
        <v>115.4</v>
      </c>
      <c r="K128" s="22">
        <v>0</v>
      </c>
      <c r="L128" s="5" t="s">
        <v>251</v>
      </c>
      <c r="M128" s="36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3"/>
      <c r="AC128" s="1">
        <v>115.4</v>
      </c>
      <c r="AD128" s="77"/>
    </row>
    <row r="129" spans="1:30" ht="14.25" customHeight="1">
      <c r="A129" s="7">
        <v>122</v>
      </c>
      <c r="B129" s="7" t="s">
        <v>163</v>
      </c>
      <c r="C129" s="7">
        <v>1972</v>
      </c>
      <c r="D129" s="7">
        <v>1</v>
      </c>
      <c r="E129" s="7">
        <v>0</v>
      </c>
      <c r="F129" s="7">
        <v>2</v>
      </c>
      <c r="G129" s="7">
        <v>4</v>
      </c>
      <c r="H129" s="7">
        <v>9</v>
      </c>
      <c r="I129" s="8">
        <f t="shared" si="2"/>
        <v>78.1</v>
      </c>
      <c r="J129" s="22">
        <v>78.1</v>
      </c>
      <c r="K129" s="22">
        <v>0</v>
      </c>
      <c r="L129" s="5" t="s">
        <v>251</v>
      </c>
      <c r="M129" s="36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3"/>
      <c r="AC129" s="1">
        <v>78.1</v>
      </c>
      <c r="AD129" s="77"/>
    </row>
    <row r="130" spans="1:30" ht="14.25" customHeight="1">
      <c r="A130" s="7">
        <v>123</v>
      </c>
      <c r="B130" s="7" t="s">
        <v>164</v>
      </c>
      <c r="C130" s="7">
        <v>1972</v>
      </c>
      <c r="D130" s="7">
        <v>1</v>
      </c>
      <c r="E130" s="7">
        <v>0</v>
      </c>
      <c r="F130" s="7">
        <v>2</v>
      </c>
      <c r="G130" s="7">
        <v>4</v>
      </c>
      <c r="H130" s="7">
        <v>5</v>
      </c>
      <c r="I130" s="8">
        <f t="shared" si="2"/>
        <v>78.8</v>
      </c>
      <c r="J130" s="22">
        <v>78.8</v>
      </c>
      <c r="K130" s="22">
        <v>0</v>
      </c>
      <c r="L130" s="5" t="s">
        <v>251</v>
      </c>
      <c r="M130" s="36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3"/>
      <c r="AC130" s="1">
        <v>78.8</v>
      </c>
      <c r="AD130" s="77"/>
    </row>
    <row r="131" spans="1:30" ht="14.25" customHeight="1">
      <c r="A131" s="7">
        <v>124</v>
      </c>
      <c r="B131" s="7" t="s">
        <v>165</v>
      </c>
      <c r="C131" s="7">
        <v>1972</v>
      </c>
      <c r="D131" s="7">
        <v>1</v>
      </c>
      <c r="E131" s="7">
        <v>1</v>
      </c>
      <c r="F131" s="7">
        <v>1</v>
      </c>
      <c r="G131" s="7">
        <v>2</v>
      </c>
      <c r="H131" s="7">
        <v>7</v>
      </c>
      <c r="I131" s="8">
        <f t="shared" si="2"/>
        <v>79.3</v>
      </c>
      <c r="J131" s="22">
        <v>79.3</v>
      </c>
      <c r="K131" s="22">
        <v>0</v>
      </c>
      <c r="L131" s="5" t="s">
        <v>251</v>
      </c>
      <c r="M131" s="36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3"/>
      <c r="AC131" s="1">
        <v>79.3</v>
      </c>
      <c r="AD131" s="77"/>
    </row>
    <row r="132" spans="1:30" ht="14.25" customHeight="1">
      <c r="A132" s="7">
        <v>125</v>
      </c>
      <c r="B132" s="7" t="s">
        <v>166</v>
      </c>
      <c r="C132" s="7">
        <v>1975</v>
      </c>
      <c r="D132" s="7">
        <v>1</v>
      </c>
      <c r="E132" s="7">
        <v>0</v>
      </c>
      <c r="F132" s="7">
        <v>2</v>
      </c>
      <c r="G132" s="7">
        <v>4</v>
      </c>
      <c r="H132" s="7">
        <v>5</v>
      </c>
      <c r="I132" s="8">
        <f t="shared" si="2"/>
        <v>78</v>
      </c>
      <c r="J132" s="22">
        <v>78</v>
      </c>
      <c r="K132" s="22">
        <v>0</v>
      </c>
      <c r="L132" s="5" t="s">
        <v>251</v>
      </c>
      <c r="M132" s="36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3"/>
      <c r="AC132" s="1">
        <v>78</v>
      </c>
      <c r="AD132" s="77"/>
    </row>
    <row r="133" spans="1:30" ht="14.25" customHeight="1">
      <c r="A133" s="7">
        <v>126</v>
      </c>
      <c r="B133" s="7" t="s">
        <v>167</v>
      </c>
      <c r="C133" s="7">
        <v>1973</v>
      </c>
      <c r="D133" s="7">
        <v>1</v>
      </c>
      <c r="E133" s="7">
        <v>0</v>
      </c>
      <c r="F133" s="7">
        <v>2</v>
      </c>
      <c r="G133" s="7">
        <v>4</v>
      </c>
      <c r="H133" s="7">
        <v>4</v>
      </c>
      <c r="I133" s="8">
        <f t="shared" si="2"/>
        <v>78.3</v>
      </c>
      <c r="J133" s="22">
        <v>78.3</v>
      </c>
      <c r="K133" s="22">
        <v>0</v>
      </c>
      <c r="L133" s="5" t="s">
        <v>251</v>
      </c>
      <c r="M133" s="36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3"/>
      <c r="AC133" s="1">
        <v>78.3</v>
      </c>
      <c r="AD133" s="77"/>
    </row>
    <row r="134" spans="1:30" ht="14.25" customHeight="1">
      <c r="A134" s="5">
        <v>127</v>
      </c>
      <c r="B134" s="7" t="s">
        <v>168</v>
      </c>
      <c r="C134" s="7">
        <v>1975</v>
      </c>
      <c r="D134" s="7">
        <v>1</v>
      </c>
      <c r="E134" s="7">
        <v>0</v>
      </c>
      <c r="F134" s="7">
        <v>2</v>
      </c>
      <c r="G134" s="7">
        <v>4</v>
      </c>
      <c r="H134" s="7">
        <v>5</v>
      </c>
      <c r="I134" s="8">
        <f t="shared" si="2"/>
        <v>95.4</v>
      </c>
      <c r="J134" s="22">
        <v>95.4</v>
      </c>
      <c r="K134" s="22">
        <v>0</v>
      </c>
      <c r="L134" s="5" t="s">
        <v>251</v>
      </c>
      <c r="M134" s="36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3"/>
      <c r="AC134" s="1">
        <v>95.4</v>
      </c>
      <c r="AD134" s="77"/>
    </row>
    <row r="135" spans="1:30" ht="14.25" customHeight="1">
      <c r="A135" s="7">
        <v>128</v>
      </c>
      <c r="B135" s="7" t="s">
        <v>169</v>
      </c>
      <c r="C135" s="7">
        <v>1973</v>
      </c>
      <c r="D135" s="7">
        <v>1</v>
      </c>
      <c r="E135" s="7">
        <v>0</v>
      </c>
      <c r="F135" s="7">
        <v>2</v>
      </c>
      <c r="G135" s="7">
        <v>4</v>
      </c>
      <c r="H135" s="7">
        <v>5</v>
      </c>
      <c r="I135" s="8">
        <f t="shared" si="2"/>
        <v>79.4</v>
      </c>
      <c r="J135" s="22">
        <v>79.4</v>
      </c>
      <c r="K135" s="22">
        <v>0</v>
      </c>
      <c r="L135" s="5" t="s">
        <v>251</v>
      </c>
      <c r="M135" s="36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3"/>
      <c r="AC135" s="1">
        <v>79.4</v>
      </c>
      <c r="AD135" s="77"/>
    </row>
    <row r="136" spans="1:30" ht="14.25" customHeight="1">
      <c r="A136" s="5">
        <v>129</v>
      </c>
      <c r="B136" s="7" t="s">
        <v>170</v>
      </c>
      <c r="C136" s="7">
        <v>1975</v>
      </c>
      <c r="D136" s="7">
        <v>1</v>
      </c>
      <c r="E136" s="7">
        <v>0</v>
      </c>
      <c r="F136" s="7">
        <v>2</v>
      </c>
      <c r="G136" s="7">
        <v>4</v>
      </c>
      <c r="H136" s="7">
        <v>7</v>
      </c>
      <c r="I136" s="8">
        <f t="shared" si="2"/>
        <v>97.8</v>
      </c>
      <c r="J136" s="22">
        <v>97.8</v>
      </c>
      <c r="K136" s="22">
        <v>0</v>
      </c>
      <c r="L136" s="5" t="s">
        <v>251</v>
      </c>
      <c r="M136" s="36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3"/>
      <c r="AC136" s="1">
        <v>97.8</v>
      </c>
      <c r="AD136" s="77"/>
    </row>
    <row r="137" spans="1:30" ht="14.25" customHeight="1">
      <c r="A137" s="7">
        <v>130</v>
      </c>
      <c r="B137" s="7" t="s">
        <v>171</v>
      </c>
      <c r="C137" s="7">
        <v>1975</v>
      </c>
      <c r="D137" s="7">
        <v>1</v>
      </c>
      <c r="E137" s="7">
        <v>0</v>
      </c>
      <c r="F137" s="7">
        <v>2</v>
      </c>
      <c r="G137" s="7">
        <v>4</v>
      </c>
      <c r="H137" s="7">
        <v>3</v>
      </c>
      <c r="I137" s="8">
        <f t="shared" si="2"/>
        <v>78.6</v>
      </c>
      <c r="J137" s="22">
        <v>78.6</v>
      </c>
      <c r="K137" s="22">
        <v>0</v>
      </c>
      <c r="L137" s="5" t="s">
        <v>251</v>
      </c>
      <c r="M137" s="36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3"/>
      <c r="AC137" s="1">
        <v>78.6</v>
      </c>
      <c r="AD137" s="77"/>
    </row>
    <row r="138" spans="1:30" ht="14.25" customHeight="1">
      <c r="A138" s="7">
        <v>131</v>
      </c>
      <c r="B138" s="7" t="s">
        <v>218</v>
      </c>
      <c r="C138" s="7">
        <v>1976</v>
      </c>
      <c r="D138" s="7">
        <v>2</v>
      </c>
      <c r="E138" s="7">
        <v>1</v>
      </c>
      <c r="F138" s="7">
        <v>8</v>
      </c>
      <c r="G138" s="7">
        <v>18</v>
      </c>
      <c r="H138" s="7">
        <v>19</v>
      </c>
      <c r="I138" s="8">
        <f aca="true" t="shared" si="4" ref="I138:I199">SUM(J138:K138)</f>
        <v>347.2</v>
      </c>
      <c r="J138" s="22">
        <v>347.2</v>
      </c>
      <c r="K138" s="22">
        <v>0</v>
      </c>
      <c r="L138" s="5" t="s">
        <v>251</v>
      </c>
      <c r="M138" s="36">
        <v>29.2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3">
        <f aca="true" t="shared" si="5" ref="AA138:AA199">SUM(M138)+AC138</f>
        <v>202.79999999999998</v>
      </c>
      <c r="AC138" s="1">
        <v>173.6</v>
      </c>
      <c r="AD138" s="77"/>
    </row>
    <row r="139" spans="1:30" ht="14.25" customHeight="1">
      <c r="A139" s="7">
        <v>132</v>
      </c>
      <c r="B139" s="7" t="s">
        <v>219</v>
      </c>
      <c r="C139" s="7">
        <v>1975</v>
      </c>
      <c r="D139" s="7">
        <v>1</v>
      </c>
      <c r="E139" s="7">
        <v>1</v>
      </c>
      <c r="F139" s="7">
        <v>2</v>
      </c>
      <c r="G139" s="7">
        <v>5</v>
      </c>
      <c r="H139" s="7">
        <v>5</v>
      </c>
      <c r="I139" s="8">
        <f t="shared" si="4"/>
        <v>94.1</v>
      </c>
      <c r="J139" s="22">
        <v>94.1</v>
      </c>
      <c r="K139" s="22">
        <v>0</v>
      </c>
      <c r="L139" s="5" t="s">
        <v>251</v>
      </c>
      <c r="M139" s="36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3"/>
      <c r="AC139" s="1">
        <v>94.1</v>
      </c>
      <c r="AD139" s="77"/>
    </row>
    <row r="140" spans="1:30" ht="14.25" customHeight="1">
      <c r="A140" s="7">
        <v>133</v>
      </c>
      <c r="B140" s="7" t="s">
        <v>172</v>
      </c>
      <c r="C140" s="7">
        <v>1975</v>
      </c>
      <c r="D140" s="7">
        <v>1</v>
      </c>
      <c r="E140" s="7">
        <v>0</v>
      </c>
      <c r="F140" s="7">
        <v>2</v>
      </c>
      <c r="G140" s="7">
        <v>4</v>
      </c>
      <c r="H140" s="7">
        <v>4</v>
      </c>
      <c r="I140" s="8">
        <f t="shared" si="4"/>
        <v>77.5</v>
      </c>
      <c r="J140" s="22">
        <v>77.5</v>
      </c>
      <c r="K140" s="22">
        <v>0</v>
      </c>
      <c r="L140" s="5" t="s">
        <v>251</v>
      </c>
      <c r="M140" s="36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3"/>
      <c r="AC140" s="1">
        <v>77.5</v>
      </c>
      <c r="AD140" s="77"/>
    </row>
    <row r="141" spans="1:30" ht="14.25" customHeight="1">
      <c r="A141" s="5">
        <v>134</v>
      </c>
      <c r="B141" s="7" t="s">
        <v>173</v>
      </c>
      <c r="C141" s="7">
        <v>1975</v>
      </c>
      <c r="D141" s="7">
        <v>1</v>
      </c>
      <c r="E141" s="7">
        <v>0</v>
      </c>
      <c r="F141" s="7">
        <v>2</v>
      </c>
      <c r="G141" s="7">
        <v>4</v>
      </c>
      <c r="H141" s="7">
        <v>5</v>
      </c>
      <c r="I141" s="8">
        <f t="shared" si="4"/>
        <v>78.9</v>
      </c>
      <c r="J141" s="22">
        <v>78.9</v>
      </c>
      <c r="K141" s="22">
        <v>0</v>
      </c>
      <c r="L141" s="5" t="s">
        <v>251</v>
      </c>
      <c r="M141" s="36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3"/>
      <c r="AC141" s="1">
        <v>78.9</v>
      </c>
      <c r="AD141" s="77"/>
    </row>
    <row r="142" spans="1:30" ht="14.25" customHeight="1">
      <c r="A142" s="5">
        <v>135</v>
      </c>
      <c r="B142" s="7" t="s">
        <v>174</v>
      </c>
      <c r="C142" s="7">
        <v>1975</v>
      </c>
      <c r="D142" s="7">
        <v>1</v>
      </c>
      <c r="E142" s="7">
        <v>0</v>
      </c>
      <c r="F142" s="7">
        <v>2</v>
      </c>
      <c r="G142" s="7">
        <v>4</v>
      </c>
      <c r="H142" s="7">
        <v>4</v>
      </c>
      <c r="I142" s="8">
        <f t="shared" si="4"/>
        <v>93.5</v>
      </c>
      <c r="J142" s="22">
        <v>93.5</v>
      </c>
      <c r="K142" s="22">
        <v>0</v>
      </c>
      <c r="L142" s="5" t="s">
        <v>251</v>
      </c>
      <c r="M142" s="36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3"/>
      <c r="AC142" s="1">
        <v>93.5</v>
      </c>
      <c r="AD142" s="77"/>
    </row>
    <row r="143" spans="1:30" ht="14.25" customHeight="1">
      <c r="A143" s="5">
        <v>136</v>
      </c>
      <c r="B143" s="7" t="s">
        <v>176</v>
      </c>
      <c r="C143" s="7"/>
      <c r="D143" s="7">
        <v>2</v>
      </c>
      <c r="E143" s="7"/>
      <c r="F143" s="7">
        <v>10</v>
      </c>
      <c r="G143" s="7"/>
      <c r="H143" s="7">
        <v>19</v>
      </c>
      <c r="I143" s="8">
        <f t="shared" si="4"/>
        <v>695.8</v>
      </c>
      <c r="J143" s="22">
        <v>367.2</v>
      </c>
      <c r="K143" s="22">
        <v>328.6</v>
      </c>
      <c r="L143" s="35" t="s">
        <v>259</v>
      </c>
      <c r="M143" s="36">
        <v>58.7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3">
        <f t="shared" si="5"/>
        <v>406.59999999999997</v>
      </c>
      <c r="AC143" s="1">
        <v>347.9</v>
      </c>
      <c r="AD143" s="77"/>
    </row>
    <row r="144" spans="1:30" ht="14.25" customHeight="1">
      <c r="A144" s="5">
        <v>137</v>
      </c>
      <c r="B144" s="7" t="s">
        <v>175</v>
      </c>
      <c r="C144" s="7">
        <v>1928</v>
      </c>
      <c r="D144" s="7">
        <v>2</v>
      </c>
      <c r="E144" s="7">
        <v>1</v>
      </c>
      <c r="F144" s="7">
        <v>4</v>
      </c>
      <c r="G144" s="7">
        <v>12</v>
      </c>
      <c r="H144" s="7">
        <v>12</v>
      </c>
      <c r="I144" s="22">
        <f t="shared" si="4"/>
        <v>295.71</v>
      </c>
      <c r="J144" s="22">
        <v>295.71</v>
      </c>
      <c r="K144" s="22">
        <v>0</v>
      </c>
      <c r="L144" s="5" t="s">
        <v>251</v>
      </c>
      <c r="M144" s="36">
        <v>22.4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3">
        <f t="shared" si="5"/>
        <v>170.3</v>
      </c>
      <c r="AC144" s="1">
        <v>147.9</v>
      </c>
      <c r="AD144" s="77"/>
    </row>
    <row r="145" spans="1:30" ht="14.25" customHeight="1">
      <c r="A145" s="5">
        <v>138</v>
      </c>
      <c r="B145" s="7" t="s">
        <v>177</v>
      </c>
      <c r="C145" s="7"/>
      <c r="D145" s="7"/>
      <c r="E145" s="7"/>
      <c r="F145" s="7">
        <v>12</v>
      </c>
      <c r="G145" s="7"/>
      <c r="H145" s="7">
        <v>21</v>
      </c>
      <c r="I145" s="8">
        <f t="shared" si="4"/>
        <v>405.2</v>
      </c>
      <c r="J145" s="22">
        <v>405.2</v>
      </c>
      <c r="K145" s="22">
        <v>0</v>
      </c>
      <c r="L145" s="5" t="s">
        <v>251</v>
      </c>
      <c r="M145" s="36">
        <v>23.5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3">
        <f t="shared" si="5"/>
        <v>226.2</v>
      </c>
      <c r="AC145" s="1">
        <v>202.7</v>
      </c>
      <c r="AD145" s="77"/>
    </row>
    <row r="146" spans="1:30" ht="14.25" customHeight="1">
      <c r="A146" s="7">
        <v>139</v>
      </c>
      <c r="B146" s="7" t="s">
        <v>265</v>
      </c>
      <c r="C146" s="7"/>
      <c r="D146" s="7"/>
      <c r="E146" s="7"/>
      <c r="F146" s="7">
        <v>12</v>
      </c>
      <c r="G146" s="7"/>
      <c r="H146" s="7">
        <v>30</v>
      </c>
      <c r="I146" s="8">
        <f t="shared" si="4"/>
        <v>374.1</v>
      </c>
      <c r="J146" s="22">
        <v>374.1</v>
      </c>
      <c r="K146" s="22">
        <v>0</v>
      </c>
      <c r="L146" s="5" t="s">
        <v>251</v>
      </c>
      <c r="M146" s="36">
        <v>48.6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3">
        <f t="shared" si="5"/>
        <v>235.7</v>
      </c>
      <c r="AC146" s="1">
        <v>187.1</v>
      </c>
      <c r="AD146" s="77"/>
    </row>
    <row r="147" spans="1:30" ht="14.25" customHeight="1">
      <c r="A147" s="7">
        <v>140</v>
      </c>
      <c r="B147" s="7" t="s">
        <v>178</v>
      </c>
      <c r="C147" s="7">
        <v>1986</v>
      </c>
      <c r="D147" s="7">
        <v>2</v>
      </c>
      <c r="E147" s="7">
        <v>2</v>
      </c>
      <c r="F147" s="7">
        <v>14</v>
      </c>
      <c r="G147" s="7">
        <v>26</v>
      </c>
      <c r="H147" s="7">
        <v>37</v>
      </c>
      <c r="I147" s="8">
        <f t="shared" si="4"/>
        <v>640.3</v>
      </c>
      <c r="J147" s="22">
        <v>640.3</v>
      </c>
      <c r="K147" s="22">
        <v>0</v>
      </c>
      <c r="L147" s="5" t="s">
        <v>251</v>
      </c>
      <c r="M147" s="36">
        <v>67.9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3">
        <f t="shared" si="5"/>
        <v>388.1</v>
      </c>
      <c r="AC147" s="1">
        <v>320.2</v>
      </c>
      <c r="AD147" s="77"/>
    </row>
    <row r="148" spans="1:30" ht="14.25" customHeight="1">
      <c r="A148" s="7">
        <v>141</v>
      </c>
      <c r="B148" s="7" t="s">
        <v>179</v>
      </c>
      <c r="C148" s="7"/>
      <c r="D148" s="7"/>
      <c r="E148" s="7"/>
      <c r="F148" s="7">
        <v>12</v>
      </c>
      <c r="G148" s="7"/>
      <c r="H148" s="7">
        <v>23</v>
      </c>
      <c r="I148" s="8">
        <f t="shared" si="4"/>
        <v>339.7</v>
      </c>
      <c r="J148" s="22">
        <v>339.7</v>
      </c>
      <c r="K148" s="22">
        <v>0</v>
      </c>
      <c r="L148" s="5" t="s">
        <v>251</v>
      </c>
      <c r="M148" s="36">
        <v>35.1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3">
        <f t="shared" si="5"/>
        <v>191</v>
      </c>
      <c r="AC148" s="1">
        <v>155.9</v>
      </c>
      <c r="AD148" s="77"/>
    </row>
    <row r="149" spans="1:30" ht="14.25" customHeight="1">
      <c r="A149" s="7">
        <v>142</v>
      </c>
      <c r="B149" s="7" t="s">
        <v>180</v>
      </c>
      <c r="C149" s="7"/>
      <c r="D149" s="7"/>
      <c r="E149" s="7"/>
      <c r="F149" s="7">
        <v>20</v>
      </c>
      <c r="G149" s="7"/>
      <c r="H149" s="7">
        <v>23</v>
      </c>
      <c r="I149" s="22">
        <f t="shared" si="4"/>
        <v>795.71</v>
      </c>
      <c r="J149" s="22">
        <v>795.71</v>
      </c>
      <c r="K149" s="22">
        <v>0</v>
      </c>
      <c r="L149" s="5" t="s">
        <v>251</v>
      </c>
      <c r="M149" s="36">
        <v>76.2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3">
        <f t="shared" si="5"/>
        <v>474.05</v>
      </c>
      <c r="AC149" s="1">
        <v>397.85</v>
      </c>
      <c r="AD149" s="77"/>
    </row>
    <row r="150" spans="1:30" ht="14.25" customHeight="1">
      <c r="A150" s="7">
        <v>143</v>
      </c>
      <c r="B150" s="7" t="s">
        <v>310</v>
      </c>
      <c r="C150" s="7">
        <v>2017</v>
      </c>
      <c r="D150" s="7">
        <v>3</v>
      </c>
      <c r="E150" s="7"/>
      <c r="F150" s="7">
        <v>51</v>
      </c>
      <c r="G150" s="7"/>
      <c r="H150" s="7"/>
      <c r="I150" s="22">
        <f t="shared" si="4"/>
        <v>1889.4</v>
      </c>
      <c r="J150" s="22">
        <v>1889.4</v>
      </c>
      <c r="K150" s="22">
        <v>0</v>
      </c>
      <c r="L150" s="5"/>
      <c r="M150" s="36">
        <v>370.8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3">
        <v>1124.2</v>
      </c>
      <c r="AD150" s="77"/>
    </row>
    <row r="151" spans="1:30" ht="14.25" customHeight="1">
      <c r="A151" s="7">
        <v>144</v>
      </c>
      <c r="B151" s="7" t="s">
        <v>181</v>
      </c>
      <c r="C151" s="7">
        <v>1907</v>
      </c>
      <c r="D151" s="7">
        <v>2</v>
      </c>
      <c r="E151" s="7">
        <v>7</v>
      </c>
      <c r="F151" s="7">
        <v>48</v>
      </c>
      <c r="G151" s="7">
        <v>69</v>
      </c>
      <c r="H151" s="7">
        <v>84</v>
      </c>
      <c r="I151" s="8">
        <f t="shared" si="4"/>
        <v>2310.9</v>
      </c>
      <c r="J151" s="22">
        <v>1984.2</v>
      </c>
      <c r="K151" s="22">
        <v>326.7</v>
      </c>
      <c r="L151" s="5" t="s">
        <v>251</v>
      </c>
      <c r="M151" s="36">
        <v>238.1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3">
        <f t="shared" si="5"/>
        <v>1491.37</v>
      </c>
      <c r="AC151" s="1">
        <v>1253.27</v>
      </c>
      <c r="AD151" s="77"/>
    </row>
    <row r="152" spans="1:30" ht="14.25" customHeight="1">
      <c r="A152" s="7">
        <v>145</v>
      </c>
      <c r="B152" s="7" t="s">
        <v>282</v>
      </c>
      <c r="C152" s="7">
        <v>1990</v>
      </c>
      <c r="D152" s="7">
        <v>5</v>
      </c>
      <c r="E152" s="7">
        <v>3</v>
      </c>
      <c r="F152" s="7">
        <v>90</v>
      </c>
      <c r="G152" s="7">
        <v>87</v>
      </c>
      <c r="H152" s="7">
        <v>171</v>
      </c>
      <c r="I152" s="8">
        <f t="shared" si="4"/>
        <v>4113</v>
      </c>
      <c r="J152" s="22">
        <v>4113</v>
      </c>
      <c r="K152" s="22">
        <v>0</v>
      </c>
      <c r="L152" s="5" t="s">
        <v>251</v>
      </c>
      <c r="M152" s="36">
        <v>255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3">
        <f t="shared" si="5"/>
        <v>1077.8</v>
      </c>
      <c r="AC152" s="1">
        <v>822.8</v>
      </c>
      <c r="AD152" s="77"/>
    </row>
    <row r="153" spans="1:30" ht="14.25" customHeight="1">
      <c r="A153" s="7">
        <v>146</v>
      </c>
      <c r="B153" s="7" t="s">
        <v>182</v>
      </c>
      <c r="C153" s="7">
        <v>1927</v>
      </c>
      <c r="D153" s="7">
        <v>1</v>
      </c>
      <c r="E153" s="7">
        <v>0</v>
      </c>
      <c r="F153" s="7">
        <v>3</v>
      </c>
      <c r="G153" s="7">
        <v>7</v>
      </c>
      <c r="H153" s="7">
        <v>7</v>
      </c>
      <c r="I153" s="8">
        <f t="shared" si="4"/>
        <v>113.8</v>
      </c>
      <c r="J153" s="22">
        <v>113.8</v>
      </c>
      <c r="K153" s="22">
        <v>0</v>
      </c>
      <c r="L153" s="5" t="s">
        <v>251</v>
      </c>
      <c r="M153" s="36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3"/>
      <c r="AC153" s="1">
        <v>113.8</v>
      </c>
      <c r="AD153" s="77"/>
    </row>
    <row r="154" spans="1:30" ht="14.25" customHeight="1">
      <c r="A154" s="7">
        <v>147</v>
      </c>
      <c r="B154" s="7" t="s">
        <v>183</v>
      </c>
      <c r="C154" s="7">
        <v>1926</v>
      </c>
      <c r="D154" s="7">
        <v>1</v>
      </c>
      <c r="E154" s="7">
        <v>0</v>
      </c>
      <c r="F154" s="7">
        <v>3</v>
      </c>
      <c r="G154" s="7">
        <v>5</v>
      </c>
      <c r="H154" s="7">
        <v>6</v>
      </c>
      <c r="I154" s="8">
        <f t="shared" si="4"/>
        <v>202.4</v>
      </c>
      <c r="J154" s="22">
        <v>202.4</v>
      </c>
      <c r="K154" s="22">
        <v>0</v>
      </c>
      <c r="L154" s="5" t="s">
        <v>251</v>
      </c>
      <c r="M154" s="36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3"/>
      <c r="AC154" s="1">
        <v>202.4</v>
      </c>
      <c r="AD154" s="77"/>
    </row>
    <row r="155" spans="1:30" ht="14.25" customHeight="1">
      <c r="A155" s="7">
        <v>148</v>
      </c>
      <c r="B155" s="7" t="s">
        <v>184</v>
      </c>
      <c r="C155" s="7" t="s">
        <v>51</v>
      </c>
      <c r="D155" s="7">
        <v>2</v>
      </c>
      <c r="E155" s="7">
        <v>1</v>
      </c>
      <c r="F155" s="7">
        <v>5</v>
      </c>
      <c r="G155" s="7">
        <v>6</v>
      </c>
      <c r="H155" s="7">
        <v>6</v>
      </c>
      <c r="I155" s="8">
        <f t="shared" si="4"/>
        <v>134.7</v>
      </c>
      <c r="J155" s="22">
        <v>134.7</v>
      </c>
      <c r="K155" s="22">
        <v>0</v>
      </c>
      <c r="L155" s="5" t="s">
        <v>251</v>
      </c>
      <c r="M155" s="36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3"/>
      <c r="AC155" s="1">
        <v>134.7</v>
      </c>
      <c r="AD155" s="77"/>
    </row>
    <row r="156" spans="1:30" ht="14.25" customHeight="1">
      <c r="A156" s="7">
        <v>149</v>
      </c>
      <c r="B156" s="7" t="s">
        <v>185</v>
      </c>
      <c r="C156" s="7" t="s">
        <v>51</v>
      </c>
      <c r="D156" s="7">
        <v>3</v>
      </c>
      <c r="E156" s="7">
        <v>4</v>
      </c>
      <c r="F156" s="7">
        <v>38</v>
      </c>
      <c r="G156" s="7">
        <v>64</v>
      </c>
      <c r="H156" s="7">
        <v>77</v>
      </c>
      <c r="I156" s="8">
        <f t="shared" si="4"/>
        <v>1796.1</v>
      </c>
      <c r="J156" s="22">
        <v>1524.6</v>
      </c>
      <c r="K156" s="22">
        <v>271.5</v>
      </c>
      <c r="L156" s="5" t="s">
        <v>251</v>
      </c>
      <c r="M156" s="36">
        <v>222.4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3">
        <f t="shared" si="5"/>
        <v>1419.8000000000002</v>
      </c>
      <c r="AC156" s="1">
        <v>1197.4</v>
      </c>
      <c r="AD156" s="77"/>
    </row>
    <row r="157" spans="1:30" ht="14.25" customHeight="1">
      <c r="A157" s="7">
        <v>150</v>
      </c>
      <c r="B157" s="7" t="s">
        <v>309</v>
      </c>
      <c r="C157" s="7">
        <v>2017</v>
      </c>
      <c r="D157" s="7">
        <v>3</v>
      </c>
      <c r="E157" s="7"/>
      <c r="F157" s="7">
        <v>18</v>
      </c>
      <c r="G157" s="7"/>
      <c r="H157" s="7"/>
      <c r="I157" s="8">
        <f t="shared" si="4"/>
        <v>661.5</v>
      </c>
      <c r="J157" s="22">
        <v>661.5</v>
      </c>
      <c r="K157" s="22">
        <v>0</v>
      </c>
      <c r="L157" s="5"/>
      <c r="M157" s="36">
        <v>113.2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3">
        <v>371.4</v>
      </c>
      <c r="AD157" s="77"/>
    </row>
    <row r="158" spans="1:30" ht="14.25" customHeight="1">
      <c r="A158" s="7">
        <v>151</v>
      </c>
      <c r="B158" s="7" t="s">
        <v>5</v>
      </c>
      <c r="C158" s="7">
        <v>1992</v>
      </c>
      <c r="D158" s="7"/>
      <c r="E158" s="7"/>
      <c r="F158" s="7">
        <v>8</v>
      </c>
      <c r="G158" s="7"/>
      <c r="H158" s="7">
        <v>18</v>
      </c>
      <c r="I158" s="8">
        <f t="shared" si="4"/>
        <v>364</v>
      </c>
      <c r="J158" s="22">
        <v>364</v>
      </c>
      <c r="K158" s="22">
        <v>0</v>
      </c>
      <c r="L158" s="5" t="s">
        <v>251</v>
      </c>
      <c r="M158" s="36">
        <v>29.9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3">
        <f t="shared" si="5"/>
        <v>211.9</v>
      </c>
      <c r="AC158" s="1">
        <v>182</v>
      </c>
      <c r="AD158" s="77"/>
    </row>
    <row r="159" spans="1:30" ht="14.25" customHeight="1">
      <c r="A159" s="7">
        <v>152</v>
      </c>
      <c r="B159" s="7" t="s">
        <v>31</v>
      </c>
      <c r="C159" s="7">
        <v>1992</v>
      </c>
      <c r="D159" s="7">
        <v>3</v>
      </c>
      <c r="E159" s="7">
        <v>2</v>
      </c>
      <c r="F159" s="7">
        <v>24</v>
      </c>
      <c r="G159" s="7">
        <v>54</v>
      </c>
      <c r="H159" s="7">
        <v>66</v>
      </c>
      <c r="I159" s="22">
        <f t="shared" si="4"/>
        <v>1300.33</v>
      </c>
      <c r="J159" s="22">
        <v>1300.33</v>
      </c>
      <c r="K159" s="22">
        <v>0</v>
      </c>
      <c r="L159" s="5" t="s">
        <v>251</v>
      </c>
      <c r="M159" s="36">
        <v>177.2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3">
        <f t="shared" si="5"/>
        <v>1044</v>
      </c>
      <c r="AC159" s="1">
        <v>866.8</v>
      </c>
      <c r="AD159" s="77"/>
    </row>
    <row r="160" spans="1:30" ht="14.25" customHeight="1">
      <c r="A160" s="7">
        <v>153</v>
      </c>
      <c r="B160" s="7" t="s">
        <v>186</v>
      </c>
      <c r="C160" s="7">
        <v>1928</v>
      </c>
      <c r="D160" s="7">
        <v>2</v>
      </c>
      <c r="E160" s="7">
        <v>2</v>
      </c>
      <c r="F160" s="7">
        <v>8</v>
      </c>
      <c r="G160" s="7">
        <v>16</v>
      </c>
      <c r="H160" s="7">
        <v>14</v>
      </c>
      <c r="I160" s="8">
        <f t="shared" si="4"/>
        <v>315.8</v>
      </c>
      <c r="J160" s="22">
        <v>315.8</v>
      </c>
      <c r="K160" s="22">
        <v>0</v>
      </c>
      <c r="L160" s="5" t="s">
        <v>251</v>
      </c>
      <c r="M160" s="36">
        <v>71.1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3">
        <f t="shared" si="5"/>
        <v>229.29999999999998</v>
      </c>
      <c r="AC160" s="1">
        <v>158.2</v>
      </c>
      <c r="AD160" s="77"/>
    </row>
    <row r="161" spans="1:30" ht="14.25" customHeight="1">
      <c r="A161" s="7">
        <v>154</v>
      </c>
      <c r="B161" s="7" t="s">
        <v>188</v>
      </c>
      <c r="C161" s="7">
        <v>1928</v>
      </c>
      <c r="D161" s="7">
        <v>2</v>
      </c>
      <c r="E161" s="7">
        <v>2</v>
      </c>
      <c r="F161" s="7">
        <v>8</v>
      </c>
      <c r="G161" s="7">
        <v>15</v>
      </c>
      <c r="H161" s="7">
        <v>17</v>
      </c>
      <c r="I161" s="8">
        <f t="shared" si="4"/>
        <v>318</v>
      </c>
      <c r="J161" s="22">
        <v>318</v>
      </c>
      <c r="K161" s="22">
        <v>0</v>
      </c>
      <c r="L161" s="5" t="s">
        <v>251</v>
      </c>
      <c r="M161" s="36">
        <v>65.2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3">
        <f t="shared" si="5"/>
        <v>224.2</v>
      </c>
      <c r="AC161" s="1">
        <v>159</v>
      </c>
      <c r="AD161" s="77"/>
    </row>
    <row r="162" spans="1:30" ht="14.25" customHeight="1">
      <c r="A162" s="7">
        <v>155</v>
      </c>
      <c r="B162" s="7" t="s">
        <v>189</v>
      </c>
      <c r="C162" s="7">
        <v>1928</v>
      </c>
      <c r="D162" s="7">
        <v>2</v>
      </c>
      <c r="E162" s="7">
        <v>2</v>
      </c>
      <c r="F162" s="7">
        <v>8</v>
      </c>
      <c r="G162" s="7">
        <v>16</v>
      </c>
      <c r="H162" s="7">
        <v>17</v>
      </c>
      <c r="I162" s="8">
        <f t="shared" si="4"/>
        <v>314.1</v>
      </c>
      <c r="J162" s="22">
        <v>314.1</v>
      </c>
      <c r="K162" s="22">
        <v>0</v>
      </c>
      <c r="L162" s="5" t="s">
        <v>251</v>
      </c>
      <c r="M162" s="36">
        <v>70.8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3">
        <f t="shared" si="5"/>
        <v>227.89999999999998</v>
      </c>
      <c r="AC162" s="1">
        <v>157.1</v>
      </c>
      <c r="AD162" s="77"/>
    </row>
    <row r="163" spans="1:30" ht="14.25" customHeight="1">
      <c r="A163" s="7">
        <v>156</v>
      </c>
      <c r="B163" s="7" t="s">
        <v>190</v>
      </c>
      <c r="C163" s="7">
        <v>1928</v>
      </c>
      <c r="D163" s="7">
        <v>2</v>
      </c>
      <c r="E163" s="7">
        <v>2</v>
      </c>
      <c r="F163" s="7">
        <v>8</v>
      </c>
      <c r="G163" s="7">
        <v>16</v>
      </c>
      <c r="H163" s="7">
        <v>17</v>
      </c>
      <c r="I163" s="8">
        <f t="shared" si="4"/>
        <v>317.8</v>
      </c>
      <c r="J163" s="22">
        <v>317.8</v>
      </c>
      <c r="K163" s="22">
        <v>0</v>
      </c>
      <c r="L163" s="5" t="s">
        <v>251</v>
      </c>
      <c r="M163" s="36">
        <v>48.2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3">
        <f t="shared" si="5"/>
        <v>207.10000000000002</v>
      </c>
      <c r="AC163" s="1">
        <v>158.9</v>
      </c>
      <c r="AD163" s="77"/>
    </row>
    <row r="164" spans="1:30" ht="14.25" customHeight="1">
      <c r="A164" s="7">
        <v>157</v>
      </c>
      <c r="B164" s="7" t="s">
        <v>191</v>
      </c>
      <c r="C164" s="7">
        <v>1930</v>
      </c>
      <c r="D164" s="7">
        <v>2</v>
      </c>
      <c r="E164" s="7">
        <v>2</v>
      </c>
      <c r="F164" s="12">
        <v>8</v>
      </c>
      <c r="G164" s="7">
        <v>16</v>
      </c>
      <c r="H164" s="7">
        <v>22</v>
      </c>
      <c r="I164" s="8">
        <f t="shared" si="4"/>
        <v>307.4</v>
      </c>
      <c r="J164" s="22">
        <v>307.4</v>
      </c>
      <c r="K164" s="22">
        <v>0</v>
      </c>
      <c r="L164" s="5" t="s">
        <v>251</v>
      </c>
      <c r="M164" s="36">
        <v>70.7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3">
        <f t="shared" si="5"/>
        <v>224.3</v>
      </c>
      <c r="AC164" s="1">
        <v>153.6</v>
      </c>
      <c r="AD164" s="77"/>
    </row>
    <row r="165" spans="1:30" ht="14.25" customHeight="1">
      <c r="A165" s="7">
        <v>158</v>
      </c>
      <c r="B165" s="7" t="s">
        <v>192</v>
      </c>
      <c r="C165" s="7">
        <v>1930</v>
      </c>
      <c r="D165" s="7">
        <v>2</v>
      </c>
      <c r="E165" s="7">
        <v>2</v>
      </c>
      <c r="F165" s="12">
        <v>8</v>
      </c>
      <c r="G165" s="7">
        <v>16</v>
      </c>
      <c r="H165" s="7">
        <v>19</v>
      </c>
      <c r="I165" s="8">
        <f t="shared" si="4"/>
        <v>325.9</v>
      </c>
      <c r="J165" s="22">
        <v>325.9</v>
      </c>
      <c r="K165" s="22">
        <v>0</v>
      </c>
      <c r="L165" s="5" t="s">
        <v>251</v>
      </c>
      <c r="M165" s="36">
        <v>89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3">
        <f t="shared" si="5"/>
        <v>252</v>
      </c>
      <c r="AC165" s="1">
        <v>163</v>
      </c>
      <c r="AD165" s="77"/>
    </row>
    <row r="166" spans="1:30" ht="14.25" customHeight="1">
      <c r="A166" s="7">
        <v>159</v>
      </c>
      <c r="B166" s="7" t="s">
        <v>193</v>
      </c>
      <c r="C166" s="7">
        <v>1930</v>
      </c>
      <c r="D166" s="7">
        <v>2</v>
      </c>
      <c r="E166" s="7">
        <v>2</v>
      </c>
      <c r="F166" s="7">
        <v>8</v>
      </c>
      <c r="G166" s="7">
        <v>16</v>
      </c>
      <c r="H166" s="7">
        <v>21</v>
      </c>
      <c r="I166" s="8">
        <f t="shared" si="4"/>
        <v>322.4</v>
      </c>
      <c r="J166" s="22">
        <v>322.4</v>
      </c>
      <c r="K166" s="22">
        <v>0</v>
      </c>
      <c r="L166" s="5" t="s">
        <v>251</v>
      </c>
      <c r="M166" s="36">
        <v>47.7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3">
        <f t="shared" si="5"/>
        <v>208.89999999999998</v>
      </c>
      <c r="AC166" s="1">
        <v>161.2</v>
      </c>
      <c r="AD166" s="77"/>
    </row>
    <row r="167" spans="1:30" ht="14.25" customHeight="1">
      <c r="A167" s="7">
        <v>160</v>
      </c>
      <c r="B167" s="7" t="s">
        <v>194</v>
      </c>
      <c r="C167" s="7">
        <v>1930</v>
      </c>
      <c r="D167" s="7">
        <v>2</v>
      </c>
      <c r="E167" s="7">
        <v>2</v>
      </c>
      <c r="F167" s="7">
        <v>8</v>
      </c>
      <c r="G167" s="7">
        <v>16</v>
      </c>
      <c r="H167" s="7">
        <v>23</v>
      </c>
      <c r="I167" s="8">
        <f t="shared" si="4"/>
        <v>328.6</v>
      </c>
      <c r="J167" s="22">
        <v>328.6</v>
      </c>
      <c r="K167" s="22">
        <v>0</v>
      </c>
      <c r="L167" s="5" t="s">
        <v>251</v>
      </c>
      <c r="M167" s="36">
        <v>48.7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3">
        <f t="shared" si="5"/>
        <v>213</v>
      </c>
      <c r="AC167" s="1">
        <v>164.3</v>
      </c>
      <c r="AD167" s="77"/>
    </row>
    <row r="168" spans="1:30" ht="14.25" customHeight="1">
      <c r="A168" s="7">
        <v>161</v>
      </c>
      <c r="B168" s="7" t="s">
        <v>221</v>
      </c>
      <c r="C168" s="7" t="s">
        <v>50</v>
      </c>
      <c r="D168" s="7">
        <v>3</v>
      </c>
      <c r="E168" s="7">
        <v>5</v>
      </c>
      <c r="F168" s="7">
        <v>48</v>
      </c>
      <c r="G168" s="7">
        <v>97</v>
      </c>
      <c r="H168" s="7">
        <v>99</v>
      </c>
      <c r="I168" s="8">
        <f t="shared" si="4"/>
        <v>2012.6</v>
      </c>
      <c r="J168" s="22">
        <v>1818.8</v>
      </c>
      <c r="K168" s="22">
        <v>193.8</v>
      </c>
      <c r="L168" s="5" t="s">
        <v>251</v>
      </c>
      <c r="M168" s="36">
        <v>299.6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3">
        <f t="shared" si="5"/>
        <v>969.73</v>
      </c>
      <c r="AC168" s="1">
        <v>670.13</v>
      </c>
      <c r="AD168" s="77"/>
    </row>
    <row r="169" spans="1:30" ht="14.25" customHeight="1">
      <c r="A169" s="7">
        <v>162</v>
      </c>
      <c r="B169" s="7" t="s">
        <v>195</v>
      </c>
      <c r="C169" s="7">
        <v>1980</v>
      </c>
      <c r="D169" s="7">
        <v>3</v>
      </c>
      <c r="E169" s="7">
        <v>3</v>
      </c>
      <c r="F169" s="7">
        <v>27</v>
      </c>
      <c r="G169" s="7">
        <v>54</v>
      </c>
      <c r="H169" s="7">
        <v>68</v>
      </c>
      <c r="I169" s="8">
        <f t="shared" si="4"/>
        <v>1320.3</v>
      </c>
      <c r="J169" s="22">
        <v>1320.3</v>
      </c>
      <c r="K169" s="22">
        <v>0</v>
      </c>
      <c r="L169" s="5" t="s">
        <v>251</v>
      </c>
      <c r="M169" s="36">
        <v>121.1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3">
        <f t="shared" si="5"/>
        <v>561.2</v>
      </c>
      <c r="AC169" s="1">
        <v>440.1</v>
      </c>
      <c r="AD169" s="77"/>
    </row>
    <row r="170" spans="1:30" ht="14.25" customHeight="1">
      <c r="A170" s="7">
        <v>163</v>
      </c>
      <c r="B170" s="7" t="s">
        <v>226</v>
      </c>
      <c r="C170" s="7">
        <v>2016</v>
      </c>
      <c r="D170" s="7"/>
      <c r="E170" s="7"/>
      <c r="F170" s="7">
        <v>30</v>
      </c>
      <c r="G170" s="7">
        <v>60</v>
      </c>
      <c r="H170" s="7">
        <v>3</v>
      </c>
      <c r="I170" s="8">
        <f t="shared" si="4"/>
        <v>2212.8</v>
      </c>
      <c r="J170" s="22">
        <v>1815.3</v>
      </c>
      <c r="K170" s="22">
        <v>397.5</v>
      </c>
      <c r="L170" s="5"/>
      <c r="M170" s="36">
        <v>191.5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3">
        <f t="shared" si="5"/>
        <v>676.5</v>
      </c>
      <c r="AC170" s="1">
        <v>485</v>
      </c>
      <c r="AD170" s="77"/>
    </row>
    <row r="171" spans="1:30" ht="14.25" customHeight="1">
      <c r="A171" s="7">
        <v>164</v>
      </c>
      <c r="B171" s="7" t="s">
        <v>196</v>
      </c>
      <c r="C171" s="7">
        <v>1956</v>
      </c>
      <c r="D171" s="7">
        <v>1</v>
      </c>
      <c r="E171" s="7">
        <v>2</v>
      </c>
      <c r="F171" s="12">
        <v>2</v>
      </c>
      <c r="G171" s="7">
        <v>6</v>
      </c>
      <c r="H171" s="7">
        <v>4</v>
      </c>
      <c r="I171" s="8">
        <f t="shared" si="4"/>
        <v>81.6</v>
      </c>
      <c r="J171" s="22">
        <v>81.6</v>
      </c>
      <c r="K171" s="22">
        <v>0</v>
      </c>
      <c r="L171" s="35" t="s">
        <v>257</v>
      </c>
      <c r="M171" s="36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3"/>
      <c r="AC171" s="1">
        <v>81.6</v>
      </c>
      <c r="AD171" s="77"/>
    </row>
    <row r="172" spans="1:30" ht="14.25" customHeight="1">
      <c r="A172" s="7">
        <v>165</v>
      </c>
      <c r="B172" s="7" t="s">
        <v>197</v>
      </c>
      <c r="C172" s="7">
        <v>1956</v>
      </c>
      <c r="D172" s="7">
        <v>1</v>
      </c>
      <c r="E172" s="7">
        <v>0</v>
      </c>
      <c r="F172" s="12">
        <v>2</v>
      </c>
      <c r="G172" s="7">
        <v>6</v>
      </c>
      <c r="H172" s="7">
        <v>8</v>
      </c>
      <c r="I172" s="8">
        <f t="shared" si="4"/>
        <v>132.2</v>
      </c>
      <c r="J172" s="22">
        <v>132.2</v>
      </c>
      <c r="K172" s="22">
        <v>0</v>
      </c>
      <c r="L172" s="5" t="s">
        <v>251</v>
      </c>
      <c r="M172" s="36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3"/>
      <c r="AC172" s="1">
        <v>132.2</v>
      </c>
      <c r="AD172" s="77"/>
    </row>
    <row r="173" spans="1:30" ht="14.25" customHeight="1">
      <c r="A173" s="7">
        <v>166</v>
      </c>
      <c r="B173" s="7" t="s">
        <v>198</v>
      </c>
      <c r="C173" s="7">
        <v>1956</v>
      </c>
      <c r="D173" s="7">
        <v>1</v>
      </c>
      <c r="E173" s="7">
        <v>0</v>
      </c>
      <c r="F173" s="12">
        <v>4</v>
      </c>
      <c r="G173" s="7">
        <v>5</v>
      </c>
      <c r="H173" s="7">
        <v>8</v>
      </c>
      <c r="I173" s="8">
        <f t="shared" si="4"/>
        <v>87.2</v>
      </c>
      <c r="J173" s="22">
        <v>87.2</v>
      </c>
      <c r="K173" s="22">
        <v>0</v>
      </c>
      <c r="L173" s="5" t="s">
        <v>251</v>
      </c>
      <c r="M173" s="36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3"/>
      <c r="AC173" s="1">
        <v>87.2</v>
      </c>
      <c r="AD173" s="77"/>
    </row>
    <row r="174" spans="1:30" ht="14.25" customHeight="1">
      <c r="A174" s="7">
        <v>167</v>
      </c>
      <c r="B174" s="7" t="s">
        <v>199</v>
      </c>
      <c r="C174" s="7">
        <v>1956</v>
      </c>
      <c r="D174" s="7">
        <v>1</v>
      </c>
      <c r="E174" s="7">
        <v>0</v>
      </c>
      <c r="F174" s="12">
        <v>3</v>
      </c>
      <c r="G174" s="7">
        <v>4</v>
      </c>
      <c r="H174" s="7">
        <v>5</v>
      </c>
      <c r="I174" s="8">
        <f t="shared" si="4"/>
        <v>96.9</v>
      </c>
      <c r="J174" s="22">
        <v>96.9</v>
      </c>
      <c r="K174" s="22">
        <v>0</v>
      </c>
      <c r="L174" s="5" t="s">
        <v>251</v>
      </c>
      <c r="M174" s="36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3"/>
      <c r="AC174" s="1">
        <v>96.9</v>
      </c>
      <c r="AD174" s="77"/>
    </row>
    <row r="175" spans="1:30" ht="14.25" customHeight="1">
      <c r="A175" s="7">
        <v>168</v>
      </c>
      <c r="B175" s="7" t="s">
        <v>200</v>
      </c>
      <c r="C175" s="7"/>
      <c r="D175" s="7"/>
      <c r="E175" s="7"/>
      <c r="F175" s="12">
        <v>3</v>
      </c>
      <c r="G175" s="7"/>
      <c r="H175" s="7">
        <v>5</v>
      </c>
      <c r="I175" s="8">
        <f t="shared" si="4"/>
        <v>108.9</v>
      </c>
      <c r="J175" s="22">
        <v>108.9</v>
      </c>
      <c r="K175" s="22">
        <v>0</v>
      </c>
      <c r="L175" s="5" t="s">
        <v>251</v>
      </c>
      <c r="M175" s="36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3"/>
      <c r="AC175" s="1">
        <v>108.9</v>
      </c>
      <c r="AD175" s="77"/>
    </row>
    <row r="176" spans="1:30" ht="14.25" customHeight="1">
      <c r="A176" s="7">
        <v>169</v>
      </c>
      <c r="B176" s="7" t="s">
        <v>201</v>
      </c>
      <c r="C176" s="7"/>
      <c r="D176" s="7"/>
      <c r="E176" s="7"/>
      <c r="F176" s="12">
        <v>4</v>
      </c>
      <c r="G176" s="7"/>
      <c r="H176" s="7">
        <v>5</v>
      </c>
      <c r="I176" s="8">
        <f t="shared" si="4"/>
        <v>141.1</v>
      </c>
      <c r="J176" s="22">
        <v>141.1</v>
      </c>
      <c r="K176" s="22">
        <v>0</v>
      </c>
      <c r="L176" s="5" t="s">
        <v>251</v>
      </c>
      <c r="M176" s="36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3"/>
      <c r="AC176" s="1">
        <v>141.1</v>
      </c>
      <c r="AD176" s="77"/>
    </row>
    <row r="177" spans="1:30" ht="14.25" customHeight="1">
      <c r="A177" s="7">
        <v>170</v>
      </c>
      <c r="B177" s="7" t="s">
        <v>202</v>
      </c>
      <c r="C177" s="7"/>
      <c r="D177" s="7"/>
      <c r="E177" s="7"/>
      <c r="F177" s="12">
        <v>4</v>
      </c>
      <c r="G177" s="7"/>
      <c r="H177" s="7">
        <v>7</v>
      </c>
      <c r="I177" s="8">
        <f t="shared" si="4"/>
        <v>127.5</v>
      </c>
      <c r="J177" s="22">
        <v>127.5</v>
      </c>
      <c r="K177" s="22">
        <v>0</v>
      </c>
      <c r="L177" s="5" t="s">
        <v>251</v>
      </c>
      <c r="M177" s="36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3"/>
      <c r="AC177" s="1">
        <v>127.5</v>
      </c>
      <c r="AD177" s="77"/>
    </row>
    <row r="178" spans="1:30" ht="14.25" customHeight="1">
      <c r="A178" s="7">
        <v>171</v>
      </c>
      <c r="B178" s="7" t="s">
        <v>203</v>
      </c>
      <c r="C178" s="7">
        <v>2010</v>
      </c>
      <c r="D178" s="7">
        <v>3</v>
      </c>
      <c r="E178" s="7"/>
      <c r="F178" s="12">
        <v>16</v>
      </c>
      <c r="G178" s="7"/>
      <c r="H178" s="7">
        <v>44</v>
      </c>
      <c r="I178" s="8">
        <f t="shared" si="4"/>
        <v>922.7</v>
      </c>
      <c r="J178" s="22">
        <v>922.7</v>
      </c>
      <c r="K178" s="22">
        <v>0</v>
      </c>
      <c r="L178" s="5" t="s">
        <v>251</v>
      </c>
      <c r="M178" s="36">
        <v>122.1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3">
        <f t="shared" si="5"/>
        <v>737.23</v>
      </c>
      <c r="AC178" s="1">
        <v>615.13</v>
      </c>
      <c r="AD178" s="77"/>
    </row>
    <row r="179" spans="1:30" ht="14.25" customHeight="1">
      <c r="A179" s="7">
        <v>172</v>
      </c>
      <c r="B179" s="7" t="s">
        <v>30</v>
      </c>
      <c r="C179" s="7">
        <v>2011</v>
      </c>
      <c r="D179" s="7">
        <v>3</v>
      </c>
      <c r="E179" s="7"/>
      <c r="F179" s="7">
        <v>24</v>
      </c>
      <c r="G179" s="7">
        <v>3</v>
      </c>
      <c r="H179" s="7">
        <v>36</v>
      </c>
      <c r="I179" s="8">
        <f t="shared" si="4"/>
        <v>1161.8</v>
      </c>
      <c r="J179" s="22">
        <v>1161.8</v>
      </c>
      <c r="K179" s="22">
        <v>0</v>
      </c>
      <c r="L179" s="5" t="s">
        <v>251</v>
      </c>
      <c r="M179" s="36">
        <v>142.7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3">
        <f t="shared" si="5"/>
        <v>917.23</v>
      </c>
      <c r="AC179" s="1">
        <v>774.53</v>
      </c>
      <c r="AD179" s="77"/>
    </row>
    <row r="180" spans="1:30" ht="14.25" customHeight="1">
      <c r="A180" s="7">
        <v>173</v>
      </c>
      <c r="B180" s="7" t="s">
        <v>204</v>
      </c>
      <c r="C180" s="7">
        <v>1969</v>
      </c>
      <c r="D180" s="7">
        <v>1</v>
      </c>
      <c r="E180" s="7">
        <v>0</v>
      </c>
      <c r="F180" s="7">
        <v>4</v>
      </c>
      <c r="G180" s="7">
        <v>5</v>
      </c>
      <c r="H180" s="7">
        <v>8</v>
      </c>
      <c r="I180" s="8">
        <f t="shared" si="4"/>
        <v>139.4</v>
      </c>
      <c r="J180" s="22">
        <v>139.4</v>
      </c>
      <c r="K180" s="22">
        <v>0</v>
      </c>
      <c r="L180" s="5" t="s">
        <v>251</v>
      </c>
      <c r="M180" s="36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3"/>
      <c r="AC180" s="1">
        <v>139.4</v>
      </c>
      <c r="AD180" s="77"/>
    </row>
    <row r="181" spans="1:30" ht="14.25" customHeight="1">
      <c r="A181" s="7">
        <v>174</v>
      </c>
      <c r="B181" s="7" t="s">
        <v>205</v>
      </c>
      <c r="C181" s="7">
        <v>1975</v>
      </c>
      <c r="D181" s="7">
        <v>2</v>
      </c>
      <c r="E181" s="7">
        <v>2</v>
      </c>
      <c r="F181" s="7">
        <v>16</v>
      </c>
      <c r="G181" s="7">
        <v>32</v>
      </c>
      <c r="H181" s="7">
        <v>31</v>
      </c>
      <c r="I181" s="8">
        <f t="shared" si="4"/>
        <v>781.2</v>
      </c>
      <c r="J181" s="22">
        <v>781.2</v>
      </c>
      <c r="K181" s="22">
        <v>0</v>
      </c>
      <c r="L181" s="5" t="s">
        <v>251</v>
      </c>
      <c r="M181" s="36">
        <v>64.6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3">
        <f t="shared" si="5"/>
        <v>810.8000000000001</v>
      </c>
      <c r="AC181" s="1">
        <v>746.2</v>
      </c>
      <c r="AD181" s="77"/>
    </row>
    <row r="182" spans="1:30" ht="14.25" customHeight="1">
      <c r="A182" s="7">
        <v>175</v>
      </c>
      <c r="B182" s="7" t="s">
        <v>206</v>
      </c>
      <c r="C182" s="7">
        <v>1977</v>
      </c>
      <c r="D182" s="7">
        <v>2</v>
      </c>
      <c r="E182" s="12">
        <v>2</v>
      </c>
      <c r="F182" s="7">
        <v>16</v>
      </c>
      <c r="G182" s="7">
        <v>32</v>
      </c>
      <c r="H182" s="7">
        <v>42</v>
      </c>
      <c r="I182" s="8">
        <f t="shared" si="4"/>
        <v>795.7</v>
      </c>
      <c r="J182" s="22">
        <v>795.7</v>
      </c>
      <c r="K182" s="22">
        <v>0</v>
      </c>
      <c r="L182" s="5" t="s">
        <v>251</v>
      </c>
      <c r="M182" s="36">
        <v>64.4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3">
        <f t="shared" si="5"/>
        <v>860.1</v>
      </c>
      <c r="AC182" s="1">
        <v>795.7</v>
      </c>
      <c r="AD182" s="77"/>
    </row>
    <row r="183" spans="1:30" ht="14.25" customHeight="1">
      <c r="A183" s="7">
        <v>176</v>
      </c>
      <c r="B183" s="7" t="s">
        <v>207</v>
      </c>
      <c r="C183" s="7">
        <v>1978</v>
      </c>
      <c r="D183" s="7">
        <v>2</v>
      </c>
      <c r="E183" s="7">
        <v>2</v>
      </c>
      <c r="F183" s="7">
        <v>16</v>
      </c>
      <c r="G183" s="7">
        <v>32</v>
      </c>
      <c r="H183" s="7">
        <v>21</v>
      </c>
      <c r="I183" s="8">
        <f t="shared" si="4"/>
        <v>807</v>
      </c>
      <c r="J183" s="22">
        <v>807</v>
      </c>
      <c r="K183" s="22">
        <v>0</v>
      </c>
      <c r="L183" s="5" t="s">
        <v>251</v>
      </c>
      <c r="M183" s="36">
        <v>70.5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3">
        <f t="shared" si="5"/>
        <v>877.5</v>
      </c>
      <c r="AC183" s="1">
        <v>807</v>
      </c>
      <c r="AD183" s="77"/>
    </row>
    <row r="184" spans="1:30" ht="14.25" customHeight="1">
      <c r="A184" s="7">
        <v>177</v>
      </c>
      <c r="B184" s="7" t="s">
        <v>283</v>
      </c>
      <c r="C184" s="7">
        <v>2016</v>
      </c>
      <c r="D184" s="7">
        <v>3</v>
      </c>
      <c r="E184" s="7">
        <v>2</v>
      </c>
      <c r="F184" s="7">
        <v>24</v>
      </c>
      <c r="G184" s="7"/>
      <c r="H184" s="7">
        <v>27</v>
      </c>
      <c r="I184" s="8">
        <f t="shared" si="4"/>
        <v>1030.4</v>
      </c>
      <c r="J184" s="22">
        <v>1030.4</v>
      </c>
      <c r="K184" s="22">
        <v>0</v>
      </c>
      <c r="L184" s="22">
        <v>0</v>
      </c>
      <c r="M184" s="36">
        <v>101.4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3">
        <f t="shared" si="5"/>
        <v>788.4</v>
      </c>
      <c r="AC184" s="1">
        <v>687</v>
      </c>
      <c r="AD184" s="77"/>
    </row>
    <row r="185" spans="1:30" ht="14.25" customHeight="1">
      <c r="A185" s="7">
        <v>178</v>
      </c>
      <c r="B185" s="7" t="s">
        <v>289</v>
      </c>
      <c r="C185" s="7">
        <v>2016</v>
      </c>
      <c r="D185" s="7">
        <v>3</v>
      </c>
      <c r="E185" s="7">
        <v>2</v>
      </c>
      <c r="F185" s="7">
        <v>27</v>
      </c>
      <c r="G185" s="7">
        <v>42</v>
      </c>
      <c r="H185" s="7">
        <v>44</v>
      </c>
      <c r="I185" s="8">
        <f t="shared" si="4"/>
        <v>1058.9</v>
      </c>
      <c r="J185" s="22">
        <v>1058.9</v>
      </c>
      <c r="K185" s="22">
        <v>0</v>
      </c>
      <c r="L185" s="22"/>
      <c r="M185" s="36">
        <v>122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3">
        <f t="shared" si="5"/>
        <v>827.93</v>
      </c>
      <c r="AC185" s="1">
        <v>705.93</v>
      </c>
      <c r="AD185" s="77"/>
    </row>
    <row r="186" spans="1:30" ht="14.25" customHeight="1">
      <c r="A186" s="7">
        <v>179</v>
      </c>
      <c r="B186" s="7" t="s">
        <v>208</v>
      </c>
      <c r="C186" s="7">
        <v>1950</v>
      </c>
      <c r="D186" s="7">
        <v>2</v>
      </c>
      <c r="E186" s="7">
        <v>3</v>
      </c>
      <c r="F186" s="7">
        <v>20</v>
      </c>
      <c r="G186" s="7">
        <v>30</v>
      </c>
      <c r="H186" s="7">
        <v>30</v>
      </c>
      <c r="I186" s="8">
        <f t="shared" si="4"/>
        <v>680.1</v>
      </c>
      <c r="J186" s="22">
        <v>680.1</v>
      </c>
      <c r="K186" s="22">
        <v>0</v>
      </c>
      <c r="L186" s="5" t="s">
        <v>251</v>
      </c>
      <c r="M186" s="36">
        <v>76.2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3">
        <f t="shared" si="5"/>
        <v>416.3</v>
      </c>
      <c r="AC186" s="1">
        <v>340.1</v>
      </c>
      <c r="AD186" s="77"/>
    </row>
    <row r="187" spans="1:30" ht="14.25" customHeight="1">
      <c r="A187" s="7">
        <v>180</v>
      </c>
      <c r="B187" s="7" t="s">
        <v>209</v>
      </c>
      <c r="C187" s="7">
        <v>1940</v>
      </c>
      <c r="D187" s="7">
        <v>2</v>
      </c>
      <c r="E187" s="7">
        <v>1</v>
      </c>
      <c r="F187" s="7">
        <v>6</v>
      </c>
      <c r="G187" s="7">
        <v>6</v>
      </c>
      <c r="H187" s="7">
        <v>12</v>
      </c>
      <c r="I187" s="8">
        <f t="shared" si="4"/>
        <v>159.5</v>
      </c>
      <c r="J187" s="22">
        <v>159.5</v>
      </c>
      <c r="K187" s="22">
        <v>0</v>
      </c>
      <c r="L187" s="5" t="s">
        <v>251</v>
      </c>
      <c r="M187" s="36">
        <v>42.2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3">
        <f t="shared" si="5"/>
        <v>122</v>
      </c>
      <c r="AC187" s="1">
        <v>79.8</v>
      </c>
      <c r="AD187" s="77"/>
    </row>
    <row r="188" spans="1:30" ht="14.25" customHeight="1">
      <c r="A188" s="7">
        <v>181</v>
      </c>
      <c r="B188" s="7" t="s">
        <v>8</v>
      </c>
      <c r="C188" s="7"/>
      <c r="D188" s="7">
        <v>5</v>
      </c>
      <c r="E188" s="7"/>
      <c r="F188" s="7">
        <v>74</v>
      </c>
      <c r="G188" s="7"/>
      <c r="H188" s="7">
        <v>126</v>
      </c>
      <c r="I188" s="8">
        <f t="shared" si="4"/>
        <v>3377.2999999999997</v>
      </c>
      <c r="J188" s="22">
        <v>2701.7</v>
      </c>
      <c r="K188" s="22">
        <v>675.6</v>
      </c>
      <c r="L188" s="35" t="s">
        <v>257</v>
      </c>
      <c r="M188" s="36">
        <v>305.1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3">
        <f t="shared" si="5"/>
        <v>1080.7</v>
      </c>
      <c r="AC188" s="1">
        <v>775.6</v>
      </c>
      <c r="AD188" s="77"/>
    </row>
    <row r="189" spans="1:30" ht="14.25" customHeight="1">
      <c r="A189" s="7">
        <v>182</v>
      </c>
      <c r="B189" s="7" t="s">
        <v>210</v>
      </c>
      <c r="C189" s="7">
        <v>1972</v>
      </c>
      <c r="D189" s="7">
        <v>5</v>
      </c>
      <c r="E189" s="7">
        <v>4</v>
      </c>
      <c r="F189" s="7">
        <v>70</v>
      </c>
      <c r="G189" s="7">
        <v>170</v>
      </c>
      <c r="H189" s="7">
        <v>138</v>
      </c>
      <c r="I189" s="8">
        <f t="shared" si="4"/>
        <v>3370.2</v>
      </c>
      <c r="J189" s="22">
        <v>3370.2</v>
      </c>
      <c r="K189" s="22">
        <v>0</v>
      </c>
      <c r="L189" s="5" t="s">
        <v>251</v>
      </c>
      <c r="M189" s="53">
        <v>299.53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3">
        <f t="shared" si="5"/>
        <v>973.5699999999999</v>
      </c>
      <c r="AC189" s="1">
        <v>674.04</v>
      </c>
      <c r="AD189" s="77"/>
    </row>
    <row r="190" spans="1:30" ht="14.25" customHeight="1">
      <c r="A190" s="7">
        <v>183</v>
      </c>
      <c r="B190" s="7" t="s">
        <v>211</v>
      </c>
      <c r="C190" s="7">
        <v>1958</v>
      </c>
      <c r="D190" s="7">
        <v>2</v>
      </c>
      <c r="E190" s="7">
        <v>3</v>
      </c>
      <c r="F190" s="7">
        <v>18</v>
      </c>
      <c r="G190" s="7">
        <v>44</v>
      </c>
      <c r="H190" s="7">
        <v>37</v>
      </c>
      <c r="I190" s="22">
        <f t="shared" si="4"/>
        <v>962.16</v>
      </c>
      <c r="J190" s="22">
        <v>852.86</v>
      </c>
      <c r="K190" s="22">
        <v>109.3</v>
      </c>
      <c r="L190" s="5" t="s">
        <v>251</v>
      </c>
      <c r="M190" s="36">
        <v>94.5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3">
        <f t="shared" si="5"/>
        <v>1056.7</v>
      </c>
      <c r="AC190" s="1">
        <v>962.2</v>
      </c>
      <c r="AD190" s="77"/>
    </row>
    <row r="191" spans="1:30" ht="14.25" customHeight="1">
      <c r="A191" s="7">
        <v>184</v>
      </c>
      <c r="B191" s="7" t="s">
        <v>27</v>
      </c>
      <c r="C191" s="7">
        <v>2011</v>
      </c>
      <c r="D191" s="7">
        <v>3</v>
      </c>
      <c r="E191" s="7">
        <v>3</v>
      </c>
      <c r="F191" s="7">
        <v>36</v>
      </c>
      <c r="G191" s="7"/>
      <c r="H191" s="7">
        <v>64</v>
      </c>
      <c r="I191" s="8">
        <f t="shared" si="4"/>
        <v>1478.7</v>
      </c>
      <c r="J191" s="22">
        <v>1375</v>
      </c>
      <c r="K191" s="22">
        <v>103.7</v>
      </c>
      <c r="L191" s="35" t="s">
        <v>257</v>
      </c>
      <c r="M191" s="36">
        <v>210.1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3">
        <f t="shared" si="5"/>
        <v>1195.8999999999999</v>
      </c>
      <c r="AC191" s="1">
        <v>985.8</v>
      </c>
      <c r="AD191" s="77"/>
    </row>
    <row r="192" spans="1:30" ht="14.25" customHeight="1">
      <c r="A192" s="7">
        <v>185</v>
      </c>
      <c r="B192" s="7" t="s">
        <v>276</v>
      </c>
      <c r="C192" s="7">
        <v>2011</v>
      </c>
      <c r="D192" s="7">
        <v>3</v>
      </c>
      <c r="E192" s="7">
        <v>3</v>
      </c>
      <c r="F192" s="7">
        <v>39</v>
      </c>
      <c r="G192" s="7"/>
      <c r="H192" s="7">
        <v>61</v>
      </c>
      <c r="I192" s="8">
        <f t="shared" si="4"/>
        <v>1872.3</v>
      </c>
      <c r="J192" s="22">
        <v>1690.3</v>
      </c>
      <c r="K192" s="22">
        <v>182</v>
      </c>
      <c r="L192" s="35"/>
      <c r="M192" s="36">
        <v>215.6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3">
        <f t="shared" si="5"/>
        <v>1463.8</v>
      </c>
      <c r="AC192" s="1">
        <v>1248.2</v>
      </c>
      <c r="AD192" s="77"/>
    </row>
    <row r="193" spans="1:30" ht="14.25" customHeight="1">
      <c r="A193" s="7">
        <v>186</v>
      </c>
      <c r="B193" s="7" t="s">
        <v>299</v>
      </c>
      <c r="C193" s="7">
        <v>2016</v>
      </c>
      <c r="D193" s="7">
        <v>3</v>
      </c>
      <c r="E193" s="7">
        <v>2</v>
      </c>
      <c r="F193" s="7">
        <v>30</v>
      </c>
      <c r="G193" s="7"/>
      <c r="H193" s="7">
        <v>56</v>
      </c>
      <c r="I193" s="8">
        <f t="shared" si="4"/>
        <v>1216.6</v>
      </c>
      <c r="J193" s="22">
        <v>1216.6</v>
      </c>
      <c r="K193" s="22">
        <v>0</v>
      </c>
      <c r="L193" s="35"/>
      <c r="M193" s="36">
        <v>165.9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3">
        <f t="shared" si="5"/>
        <v>977.77</v>
      </c>
      <c r="AC193" s="1">
        <v>811.87</v>
      </c>
      <c r="AD193" s="77"/>
    </row>
    <row r="194" spans="1:30" ht="14.25" customHeight="1">
      <c r="A194" s="7">
        <v>187</v>
      </c>
      <c r="B194" s="7" t="s">
        <v>212</v>
      </c>
      <c r="C194" s="7">
        <v>1975</v>
      </c>
      <c r="D194" s="7">
        <v>2</v>
      </c>
      <c r="E194" s="7">
        <v>2</v>
      </c>
      <c r="F194" s="7">
        <v>16</v>
      </c>
      <c r="G194" s="7">
        <v>32</v>
      </c>
      <c r="H194" s="7">
        <v>34</v>
      </c>
      <c r="I194" s="8">
        <f t="shared" si="4"/>
        <v>789.1</v>
      </c>
      <c r="J194" s="22">
        <v>789.1</v>
      </c>
      <c r="K194" s="22">
        <v>0</v>
      </c>
      <c r="L194" s="35" t="s">
        <v>259</v>
      </c>
      <c r="M194" s="36">
        <v>64.9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3">
        <f t="shared" si="5"/>
        <v>459.6</v>
      </c>
      <c r="AC194" s="1">
        <v>394.7</v>
      </c>
      <c r="AD194" s="77"/>
    </row>
    <row r="195" spans="1:30" ht="14.25" customHeight="1">
      <c r="A195" s="7">
        <v>188</v>
      </c>
      <c r="B195" s="7" t="s">
        <v>213</v>
      </c>
      <c r="C195" s="7">
        <v>1956</v>
      </c>
      <c r="D195" s="7">
        <v>1</v>
      </c>
      <c r="E195" s="7">
        <v>0</v>
      </c>
      <c r="F195" s="7">
        <v>4</v>
      </c>
      <c r="G195" s="7">
        <v>4</v>
      </c>
      <c r="H195" s="7">
        <v>11</v>
      </c>
      <c r="I195" s="8">
        <f t="shared" si="4"/>
        <v>121.3</v>
      </c>
      <c r="J195" s="22">
        <v>121.3</v>
      </c>
      <c r="K195" s="22">
        <v>0</v>
      </c>
      <c r="L195" s="5" t="s">
        <v>251</v>
      </c>
      <c r="M195" s="36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3"/>
      <c r="AC195" s="1">
        <v>121.3</v>
      </c>
      <c r="AD195" s="77"/>
    </row>
    <row r="196" spans="1:30" ht="14.25" customHeight="1">
      <c r="A196" s="7">
        <v>189</v>
      </c>
      <c r="B196" s="7" t="s">
        <v>6</v>
      </c>
      <c r="C196" s="7"/>
      <c r="D196" s="7">
        <v>5</v>
      </c>
      <c r="E196" s="7"/>
      <c r="F196" s="7">
        <v>70</v>
      </c>
      <c r="G196" s="7"/>
      <c r="H196" s="7">
        <v>93</v>
      </c>
      <c r="I196" s="22">
        <f t="shared" si="4"/>
        <v>2632.64</v>
      </c>
      <c r="J196" s="22">
        <v>2632.64</v>
      </c>
      <c r="K196" s="22">
        <v>0</v>
      </c>
      <c r="L196" s="5" t="s">
        <v>251</v>
      </c>
      <c r="M196" s="36">
        <v>268.6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3">
        <f t="shared" si="5"/>
        <v>288.6</v>
      </c>
      <c r="AC196" s="1">
        <v>20</v>
      </c>
      <c r="AD196" s="77"/>
    </row>
    <row r="197" spans="1:30" ht="14.25" customHeight="1">
      <c r="A197" s="9">
        <v>190</v>
      </c>
      <c r="B197" s="7" t="s">
        <v>7</v>
      </c>
      <c r="C197" s="7"/>
      <c r="D197" s="7">
        <v>5</v>
      </c>
      <c r="E197" s="7"/>
      <c r="F197" s="7">
        <v>70</v>
      </c>
      <c r="G197" s="7"/>
      <c r="H197" s="7">
        <v>90</v>
      </c>
      <c r="I197" s="8">
        <f t="shared" si="4"/>
        <v>2642.5</v>
      </c>
      <c r="J197" s="22">
        <v>2642.5</v>
      </c>
      <c r="K197" s="22">
        <v>0</v>
      </c>
      <c r="L197" s="5" t="s">
        <v>251</v>
      </c>
      <c r="M197" s="36">
        <v>273.2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3">
        <f t="shared" si="5"/>
        <v>801.7</v>
      </c>
      <c r="AC197" s="1">
        <v>528.5</v>
      </c>
      <c r="AD197" s="77"/>
    </row>
    <row r="198" spans="1:30" ht="14.25" customHeight="1">
      <c r="A198" s="5">
        <v>191</v>
      </c>
      <c r="B198" s="7" t="s">
        <v>29</v>
      </c>
      <c r="C198" s="7"/>
      <c r="D198" s="7">
        <v>5</v>
      </c>
      <c r="E198" s="7"/>
      <c r="F198" s="7">
        <v>127</v>
      </c>
      <c r="G198" s="7"/>
      <c r="H198" s="7">
        <v>242</v>
      </c>
      <c r="I198" s="8">
        <f t="shared" si="4"/>
        <v>2589.5</v>
      </c>
      <c r="J198" s="22">
        <v>2490.5</v>
      </c>
      <c r="K198" s="22">
        <v>99</v>
      </c>
      <c r="L198" s="35" t="s">
        <v>257</v>
      </c>
      <c r="M198" s="36">
        <v>1439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3">
        <f t="shared" si="5"/>
        <v>1956.9</v>
      </c>
      <c r="AC198" s="1">
        <v>517.9</v>
      </c>
      <c r="AD198" s="77"/>
    </row>
    <row r="199" spans="1:30" s="21" customFormat="1" ht="14.25" customHeight="1">
      <c r="A199" s="4">
        <v>192</v>
      </c>
      <c r="B199" s="7" t="s">
        <v>28</v>
      </c>
      <c r="C199" s="7"/>
      <c r="D199" s="7">
        <v>5</v>
      </c>
      <c r="E199" s="7"/>
      <c r="F199" s="7">
        <v>90</v>
      </c>
      <c r="G199" s="7"/>
      <c r="H199" s="7">
        <v>180</v>
      </c>
      <c r="I199" s="8">
        <f t="shared" si="4"/>
        <v>4189.7</v>
      </c>
      <c r="J199" s="22">
        <v>4189.7</v>
      </c>
      <c r="K199" s="22">
        <v>0</v>
      </c>
      <c r="L199" s="9" t="s">
        <v>251</v>
      </c>
      <c r="M199" s="31">
        <v>446.9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51">
        <f t="shared" si="5"/>
        <v>1284.1999999999998</v>
      </c>
      <c r="AC199" s="10">
        <v>837.3</v>
      </c>
      <c r="AD199" s="66"/>
    </row>
    <row r="200" spans="1:31" s="15" customFormat="1" ht="28.5" customHeight="1">
      <c r="A200" s="14">
        <f>SUM(A199)</f>
        <v>192</v>
      </c>
      <c r="B200" s="26" t="s">
        <v>3</v>
      </c>
      <c r="C200" s="14"/>
      <c r="D200" s="14"/>
      <c r="E200" s="14"/>
      <c r="F200" s="14">
        <f aca="true" t="shared" si="6" ref="F200:M200">SUM(F8:F199)</f>
        <v>3044</v>
      </c>
      <c r="G200" s="14">
        <f t="shared" si="6"/>
        <v>3976</v>
      </c>
      <c r="H200" s="14">
        <f t="shared" si="6"/>
        <v>5703</v>
      </c>
      <c r="I200" s="18">
        <f t="shared" si="6"/>
        <v>134790.61000000004</v>
      </c>
      <c r="J200" s="18">
        <f t="shared" si="6"/>
        <v>127698.09000000001</v>
      </c>
      <c r="K200" s="18">
        <f t="shared" si="6"/>
        <v>7092.52</v>
      </c>
      <c r="L200" s="32" t="s">
        <v>251</v>
      </c>
      <c r="M200" s="18">
        <f t="shared" si="6"/>
        <v>15120.87000000001</v>
      </c>
      <c r="N200" s="49">
        <f>SUM(J200:L200)</f>
        <v>134790.61000000002</v>
      </c>
      <c r="O200" s="16">
        <v>6088</v>
      </c>
      <c r="P200" s="16">
        <v>359</v>
      </c>
      <c r="Q200" s="16">
        <v>46</v>
      </c>
      <c r="R200" s="16">
        <f>SUM(O200-P200-Q200)</f>
        <v>5683</v>
      </c>
      <c r="S200" s="16"/>
      <c r="T200" s="16">
        <f>SUM(R200-H200)</f>
        <v>-20</v>
      </c>
      <c r="U200" s="16"/>
      <c r="V200" s="49">
        <v>130274.31</v>
      </c>
      <c r="W200" s="49">
        <f>SUM(V200)-I200</f>
        <v>-4516.300000000047</v>
      </c>
      <c r="X200" s="16"/>
      <c r="Y200" s="16"/>
      <c r="Z200" s="16"/>
      <c r="AA200" s="18">
        <f>SUM(AA8:AA199)</f>
        <v>69976.18000000002</v>
      </c>
      <c r="AC200" s="67">
        <f>SUM(AC8:AC199)</f>
        <v>61405.81000000001</v>
      </c>
      <c r="AE200" s="67">
        <f>SUM(AC200,M200)</f>
        <v>76526.68000000002</v>
      </c>
    </row>
    <row r="201" spans="1:27" s="15" customFormat="1" ht="15" customHeight="1">
      <c r="A201" s="7"/>
      <c r="B201" s="26"/>
      <c r="C201" s="14"/>
      <c r="D201" s="14"/>
      <c r="E201" s="14"/>
      <c r="F201" s="14"/>
      <c r="G201" s="14"/>
      <c r="H201" s="14"/>
      <c r="I201" s="17"/>
      <c r="J201" s="14"/>
      <c r="K201" s="18"/>
      <c r="L201" s="5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s="21" customFormat="1" ht="13.5" customHeight="1">
      <c r="A202" s="80" t="s">
        <v>49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37" t="s">
        <v>253</v>
      </c>
      <c r="M202" s="5"/>
      <c r="N202" s="5"/>
      <c r="O202" s="5"/>
      <c r="P202" s="5"/>
      <c r="Q202" s="5"/>
      <c r="R202" s="5"/>
      <c r="S202" s="5"/>
      <c r="T202" s="4"/>
      <c r="U202" s="4"/>
      <c r="V202" s="4"/>
      <c r="W202" s="4"/>
      <c r="X202" s="4"/>
      <c r="Y202" s="4"/>
      <c r="Z202" s="4"/>
      <c r="AA202" s="4"/>
    </row>
    <row r="203" spans="1:27" s="21" customFormat="1" ht="11.25" customHeight="1">
      <c r="A203" s="4"/>
      <c r="B203" s="4" t="s">
        <v>32</v>
      </c>
      <c r="C203" s="3"/>
      <c r="D203" s="3"/>
      <c r="E203" s="3"/>
      <c r="F203" s="3"/>
      <c r="G203" s="3"/>
      <c r="H203" s="3"/>
      <c r="I203" s="19"/>
      <c r="J203" s="3"/>
      <c r="K203" s="20"/>
      <c r="L203" s="35" t="s">
        <v>258</v>
      </c>
      <c r="M203" s="5"/>
      <c r="N203" s="5"/>
      <c r="O203" s="5"/>
      <c r="P203" s="5"/>
      <c r="Q203" s="5"/>
      <c r="R203" s="5"/>
      <c r="S203" s="5"/>
      <c r="T203" s="4"/>
      <c r="U203" s="4"/>
      <c r="V203" s="4"/>
      <c r="W203" s="4"/>
      <c r="X203" s="4"/>
      <c r="Y203" s="4"/>
      <c r="Z203" s="4"/>
      <c r="AA203" s="4"/>
    </row>
    <row r="204" spans="1:27" s="21" customFormat="1" ht="11.25" customHeight="1">
      <c r="A204" s="9">
        <v>1</v>
      </c>
      <c r="B204" s="9" t="s">
        <v>290</v>
      </c>
      <c r="C204" s="3"/>
      <c r="D204" s="3"/>
      <c r="E204" s="3"/>
      <c r="F204" s="7">
        <v>20</v>
      </c>
      <c r="G204" s="3"/>
      <c r="H204" s="7">
        <v>15</v>
      </c>
      <c r="I204" s="8">
        <f aca="true" t="shared" si="7" ref="I204:I213">SUM(J204:K204)</f>
        <v>801</v>
      </c>
      <c r="J204" s="8">
        <v>801</v>
      </c>
      <c r="K204" s="20"/>
      <c r="L204" s="35"/>
      <c r="M204" s="5">
        <v>82.7</v>
      </c>
      <c r="N204" s="5"/>
      <c r="O204" s="5"/>
      <c r="P204" s="5"/>
      <c r="Q204" s="5"/>
      <c r="R204" s="5"/>
      <c r="S204" s="5"/>
      <c r="T204" s="4"/>
      <c r="U204" s="4"/>
      <c r="V204" s="4"/>
      <c r="W204" s="4"/>
      <c r="X204" s="4"/>
      <c r="Y204" s="4"/>
      <c r="Z204" s="4"/>
      <c r="AA204" s="51">
        <v>616.7</v>
      </c>
    </row>
    <row r="205" spans="1:27" s="21" customFormat="1" ht="12.75">
      <c r="A205" s="9">
        <v>2</v>
      </c>
      <c r="B205" s="9" t="s">
        <v>33</v>
      </c>
      <c r="C205" s="3"/>
      <c r="D205" s="3"/>
      <c r="E205" s="3"/>
      <c r="F205" s="9">
        <v>12</v>
      </c>
      <c r="G205" s="3"/>
      <c r="H205" s="7">
        <v>18</v>
      </c>
      <c r="I205" s="7">
        <f t="shared" si="7"/>
        <v>459.2</v>
      </c>
      <c r="J205" s="9">
        <v>459.2</v>
      </c>
      <c r="K205" s="51"/>
      <c r="L205" s="5" t="s">
        <v>251</v>
      </c>
      <c r="M205" s="5">
        <v>59.8</v>
      </c>
      <c r="N205" s="5"/>
      <c r="O205" s="5"/>
      <c r="P205" s="5"/>
      <c r="Q205" s="5"/>
      <c r="R205" s="5"/>
      <c r="S205" s="5"/>
      <c r="T205" s="4"/>
      <c r="U205" s="4"/>
      <c r="V205" s="4"/>
      <c r="W205" s="4"/>
      <c r="X205" s="4"/>
      <c r="Y205" s="4"/>
      <c r="Z205" s="4"/>
      <c r="AA205" s="51">
        <v>589</v>
      </c>
    </row>
    <row r="206" spans="1:27" s="21" customFormat="1" ht="12.75">
      <c r="A206" s="9">
        <v>3</v>
      </c>
      <c r="B206" s="9" t="s">
        <v>9</v>
      </c>
      <c r="C206" s="3"/>
      <c r="D206" s="3"/>
      <c r="E206" s="3"/>
      <c r="F206" s="9">
        <v>12</v>
      </c>
      <c r="G206" s="3"/>
      <c r="H206" s="7">
        <v>15</v>
      </c>
      <c r="I206" s="7">
        <f t="shared" si="7"/>
        <v>501.4</v>
      </c>
      <c r="J206" s="9">
        <v>501.4</v>
      </c>
      <c r="K206" s="51"/>
      <c r="L206" s="5" t="s">
        <v>251</v>
      </c>
      <c r="M206" s="5">
        <v>38.86</v>
      </c>
      <c r="N206" s="5"/>
      <c r="O206" s="5"/>
      <c r="P206" s="5"/>
      <c r="Q206" s="5"/>
      <c r="R206" s="5"/>
      <c r="S206" s="5"/>
      <c r="T206" s="4"/>
      <c r="U206" s="4"/>
      <c r="V206" s="4"/>
      <c r="W206" s="4"/>
      <c r="X206" s="4"/>
      <c r="Y206" s="4"/>
      <c r="Z206" s="4"/>
      <c r="AA206" s="51">
        <v>608.92</v>
      </c>
    </row>
    <row r="207" spans="1:27" s="21" customFormat="1" ht="12.75">
      <c r="A207" s="9">
        <v>4</v>
      </c>
      <c r="B207" s="9" t="s">
        <v>10</v>
      </c>
      <c r="C207" s="3"/>
      <c r="D207" s="3"/>
      <c r="E207" s="3"/>
      <c r="F207" s="9">
        <v>16</v>
      </c>
      <c r="G207" s="3"/>
      <c r="H207" s="7">
        <v>25</v>
      </c>
      <c r="I207" s="7">
        <f t="shared" si="7"/>
        <v>747.2</v>
      </c>
      <c r="J207" s="9">
        <v>747.2</v>
      </c>
      <c r="K207" s="51"/>
      <c r="L207" s="5" t="s">
        <v>251</v>
      </c>
      <c r="M207" s="5">
        <v>59.3</v>
      </c>
      <c r="N207" s="5"/>
      <c r="O207" s="5"/>
      <c r="P207" s="5"/>
      <c r="Q207" s="5"/>
      <c r="R207" s="5"/>
      <c r="S207" s="5"/>
      <c r="T207" s="4"/>
      <c r="U207" s="4"/>
      <c r="V207" s="4"/>
      <c r="W207" s="4"/>
      <c r="X207" s="4"/>
      <c r="Y207" s="4"/>
      <c r="Z207" s="4"/>
      <c r="AA207" s="51">
        <v>880.42</v>
      </c>
    </row>
    <row r="208" spans="1:27" s="21" customFormat="1" ht="12.75">
      <c r="A208" s="9">
        <v>5</v>
      </c>
      <c r="B208" s="9" t="s">
        <v>11</v>
      </c>
      <c r="C208" s="3"/>
      <c r="D208" s="3"/>
      <c r="E208" s="3"/>
      <c r="F208" s="9">
        <v>27</v>
      </c>
      <c r="G208" s="3"/>
      <c r="H208" s="7">
        <v>53</v>
      </c>
      <c r="I208" s="8">
        <f t="shared" si="7"/>
        <v>1306</v>
      </c>
      <c r="J208" s="31">
        <v>1306</v>
      </c>
      <c r="K208" s="51"/>
      <c r="L208" s="5" t="s">
        <v>251</v>
      </c>
      <c r="M208" s="5">
        <v>126.5</v>
      </c>
      <c r="N208" s="5"/>
      <c r="O208" s="5"/>
      <c r="P208" s="5"/>
      <c r="Q208" s="5"/>
      <c r="R208" s="5"/>
      <c r="S208" s="5"/>
      <c r="T208" s="4"/>
      <c r="U208" s="4"/>
      <c r="V208" s="4"/>
      <c r="W208" s="4"/>
      <c r="X208" s="4"/>
      <c r="Y208" s="4"/>
      <c r="Z208" s="4"/>
      <c r="AA208" s="51">
        <v>1111.58</v>
      </c>
    </row>
    <row r="209" spans="1:27" s="21" customFormat="1" ht="12.75">
      <c r="A209" s="9">
        <v>6</v>
      </c>
      <c r="B209" s="9" t="s">
        <v>12</v>
      </c>
      <c r="C209" s="3"/>
      <c r="D209" s="3"/>
      <c r="E209" s="3"/>
      <c r="F209" s="9">
        <v>27</v>
      </c>
      <c r="G209" s="3"/>
      <c r="H209" s="7">
        <v>58</v>
      </c>
      <c r="I209" s="7">
        <f t="shared" si="7"/>
        <v>1312.2</v>
      </c>
      <c r="J209" s="9">
        <v>1312.2</v>
      </c>
      <c r="K209" s="51"/>
      <c r="L209" s="5" t="s">
        <v>251</v>
      </c>
      <c r="M209" s="5">
        <v>130.3</v>
      </c>
      <c r="N209" s="5"/>
      <c r="O209" s="5"/>
      <c r="P209" s="5"/>
      <c r="Q209" s="5"/>
      <c r="R209" s="5"/>
      <c r="S209" s="5"/>
      <c r="T209" s="4"/>
      <c r="U209" s="4"/>
      <c r="V209" s="4"/>
      <c r="W209" s="4"/>
      <c r="X209" s="4"/>
      <c r="Y209" s="4"/>
      <c r="Z209" s="4"/>
      <c r="AA209" s="51">
        <v>1121.5</v>
      </c>
    </row>
    <row r="210" spans="1:27" s="21" customFormat="1" ht="12.75">
      <c r="A210" s="9">
        <v>7</v>
      </c>
      <c r="B210" s="9" t="s">
        <v>13</v>
      </c>
      <c r="C210" s="3"/>
      <c r="D210" s="3"/>
      <c r="E210" s="3"/>
      <c r="F210" s="9">
        <v>27</v>
      </c>
      <c r="G210" s="3"/>
      <c r="H210" s="7">
        <v>53</v>
      </c>
      <c r="I210" s="7">
        <f t="shared" si="7"/>
        <v>1306.7</v>
      </c>
      <c r="J210" s="9">
        <v>1306.7</v>
      </c>
      <c r="K210" s="51"/>
      <c r="L210" s="5" t="s">
        <v>251</v>
      </c>
      <c r="M210" s="5">
        <v>127.8</v>
      </c>
      <c r="N210" s="5"/>
      <c r="O210" s="5"/>
      <c r="P210" s="5"/>
      <c r="Q210" s="5"/>
      <c r="R210" s="5"/>
      <c r="S210" s="5"/>
      <c r="T210" s="4"/>
      <c r="U210" s="4"/>
      <c r="V210" s="4"/>
      <c r="W210" s="4"/>
      <c r="X210" s="4"/>
      <c r="Y210" s="4"/>
      <c r="Z210" s="4"/>
      <c r="AA210" s="51">
        <v>1124.6</v>
      </c>
    </row>
    <row r="211" spans="1:27" s="21" customFormat="1" ht="12.75">
      <c r="A211" s="9">
        <v>8</v>
      </c>
      <c r="B211" s="9" t="s">
        <v>34</v>
      </c>
      <c r="C211" s="3"/>
      <c r="D211" s="3"/>
      <c r="E211" s="3"/>
      <c r="F211" s="9">
        <v>8</v>
      </c>
      <c r="G211" s="3"/>
      <c r="H211" s="7">
        <v>22</v>
      </c>
      <c r="I211" s="7">
        <f t="shared" si="7"/>
        <v>320.9</v>
      </c>
      <c r="J211" s="9">
        <v>320.9</v>
      </c>
      <c r="K211" s="51"/>
      <c r="L211" s="5" t="s">
        <v>251</v>
      </c>
      <c r="M211" s="5">
        <v>38.1</v>
      </c>
      <c r="N211" s="5"/>
      <c r="O211" s="5"/>
      <c r="P211" s="5"/>
      <c r="Q211" s="5"/>
      <c r="R211" s="5"/>
      <c r="S211" s="5"/>
      <c r="T211" s="4"/>
      <c r="U211" s="4"/>
      <c r="V211" s="4"/>
      <c r="W211" s="4"/>
      <c r="X211" s="4"/>
      <c r="Y211" s="4"/>
      <c r="Z211" s="4"/>
      <c r="AA211" s="51">
        <v>392.1</v>
      </c>
    </row>
    <row r="212" spans="1:27" s="21" customFormat="1" ht="12.75">
      <c r="A212" s="9">
        <v>9</v>
      </c>
      <c r="B212" s="9" t="s">
        <v>35</v>
      </c>
      <c r="C212" s="3"/>
      <c r="D212" s="3"/>
      <c r="E212" s="3"/>
      <c r="F212" s="9">
        <v>8</v>
      </c>
      <c r="G212" s="3"/>
      <c r="H212" s="7">
        <v>12</v>
      </c>
      <c r="I212" s="7">
        <f t="shared" si="7"/>
        <v>392.4</v>
      </c>
      <c r="J212" s="9">
        <v>392.4</v>
      </c>
      <c r="K212" s="51"/>
      <c r="L212" s="5" t="s">
        <v>251</v>
      </c>
      <c r="M212" s="5">
        <v>32.7</v>
      </c>
      <c r="N212" s="5"/>
      <c r="O212" s="5"/>
      <c r="P212" s="5"/>
      <c r="Q212" s="5"/>
      <c r="R212" s="5"/>
      <c r="S212" s="5"/>
      <c r="T212" s="4"/>
      <c r="U212" s="4"/>
      <c r="V212" s="4"/>
      <c r="W212" s="4"/>
      <c r="X212" s="4"/>
      <c r="Y212" s="4"/>
      <c r="Z212" s="4"/>
      <c r="AA212" s="51">
        <v>454.7</v>
      </c>
    </row>
    <row r="213" spans="1:27" s="21" customFormat="1" ht="12.75">
      <c r="A213" s="9">
        <v>10</v>
      </c>
      <c r="B213" s="9" t="s">
        <v>36</v>
      </c>
      <c r="C213" s="3"/>
      <c r="D213" s="3"/>
      <c r="E213" s="3"/>
      <c r="F213" s="9">
        <v>16</v>
      </c>
      <c r="G213" s="3"/>
      <c r="H213" s="7">
        <v>23</v>
      </c>
      <c r="I213" s="7">
        <f t="shared" si="7"/>
        <v>752.5</v>
      </c>
      <c r="J213" s="9">
        <v>752.5</v>
      </c>
      <c r="K213" s="51"/>
      <c r="L213" s="5" t="s">
        <v>251</v>
      </c>
      <c r="M213" s="5">
        <v>65.1</v>
      </c>
      <c r="N213" s="5"/>
      <c r="O213" s="5"/>
      <c r="P213" s="5"/>
      <c r="Q213" s="5"/>
      <c r="R213" s="5"/>
      <c r="S213" s="5"/>
      <c r="T213" s="4"/>
      <c r="U213" s="4"/>
      <c r="V213" s="4"/>
      <c r="W213" s="4"/>
      <c r="X213" s="4"/>
      <c r="Y213" s="4"/>
      <c r="Z213" s="4"/>
      <c r="AA213" s="51">
        <v>523.9</v>
      </c>
    </row>
    <row r="214" spans="1:27" s="21" customFormat="1" ht="12.75">
      <c r="A214" s="4">
        <f>SUM(A213)</f>
        <v>10</v>
      </c>
      <c r="B214" s="3" t="s">
        <v>214</v>
      </c>
      <c r="C214" s="3"/>
      <c r="D214" s="3"/>
      <c r="E214" s="3"/>
      <c r="F214" s="3">
        <f>SUM(F204:F213)</f>
        <v>173</v>
      </c>
      <c r="G214" s="3"/>
      <c r="H214" s="3">
        <f>SUM(H204:H213)</f>
        <v>294</v>
      </c>
      <c r="I214" s="41">
        <f>SUM(I204:I213)</f>
        <v>7899.499999999999</v>
      </c>
      <c r="J214" s="41">
        <f>SUM(J204:J213)</f>
        <v>7899.499999999999</v>
      </c>
      <c r="K214" s="20">
        <f>SUM(K204:K213)</f>
        <v>0</v>
      </c>
      <c r="L214" s="5"/>
      <c r="M214" s="41">
        <f>SUM(M204:M213)</f>
        <v>761.1600000000001</v>
      </c>
      <c r="N214" s="5"/>
      <c r="O214" s="5"/>
      <c r="P214" s="5"/>
      <c r="Q214" s="5"/>
      <c r="R214" s="5"/>
      <c r="S214" s="5"/>
      <c r="T214" s="4"/>
      <c r="U214" s="4"/>
      <c r="V214" s="4"/>
      <c r="W214" s="4"/>
      <c r="X214" s="4"/>
      <c r="Y214" s="4"/>
      <c r="Z214" s="4"/>
      <c r="AA214" s="20">
        <f>SUM(AA204:AA213)</f>
        <v>7423.419999999999</v>
      </c>
    </row>
    <row r="215" spans="1:27" s="21" customFormat="1" ht="12.75">
      <c r="A215" s="4"/>
      <c r="B215" s="3"/>
      <c r="C215" s="3"/>
      <c r="D215" s="3"/>
      <c r="E215" s="3"/>
      <c r="F215" s="3"/>
      <c r="G215" s="3"/>
      <c r="H215" s="3"/>
      <c r="I215" s="41"/>
      <c r="J215" s="41"/>
      <c r="K215" s="20"/>
      <c r="L215" s="5"/>
      <c r="M215" s="41"/>
      <c r="N215" s="5"/>
      <c r="O215" s="5"/>
      <c r="P215" s="5"/>
      <c r="Q215" s="5"/>
      <c r="R215" s="5"/>
      <c r="S215" s="5"/>
      <c r="T215" s="4"/>
      <c r="U215" s="4"/>
      <c r="V215" s="4"/>
      <c r="W215" s="4"/>
      <c r="X215" s="4"/>
      <c r="Y215" s="4"/>
      <c r="Z215" s="4"/>
      <c r="AA215" s="20"/>
    </row>
    <row r="216" spans="1:27" s="21" customFormat="1" ht="12" customHeight="1">
      <c r="A216" s="4"/>
      <c r="B216" s="4" t="s">
        <v>37</v>
      </c>
      <c r="C216" s="3"/>
      <c r="D216" s="3"/>
      <c r="E216" s="3"/>
      <c r="F216" s="3"/>
      <c r="G216" s="3"/>
      <c r="H216" s="7"/>
      <c r="I216" s="19"/>
      <c r="J216" s="3"/>
      <c r="K216" s="20"/>
      <c r="L216" s="5"/>
      <c r="M216" s="5"/>
      <c r="N216" s="5"/>
      <c r="O216" s="5"/>
      <c r="P216" s="5"/>
      <c r="Q216" s="5"/>
      <c r="R216" s="5"/>
      <c r="S216" s="5"/>
      <c r="T216" s="4"/>
      <c r="U216" s="4"/>
      <c r="V216" s="4"/>
      <c r="W216" s="4"/>
      <c r="X216" s="4"/>
      <c r="Y216" s="4"/>
      <c r="Z216" s="4"/>
      <c r="AA216" s="4"/>
    </row>
    <row r="217" spans="1:27" s="21" customFormat="1" ht="14.25" customHeight="1">
      <c r="A217" s="9">
        <v>1</v>
      </c>
      <c r="B217" s="9" t="s">
        <v>14</v>
      </c>
      <c r="C217" s="3"/>
      <c r="D217" s="7"/>
      <c r="E217" s="7"/>
      <c r="F217" s="9">
        <v>7</v>
      </c>
      <c r="G217" s="7"/>
      <c r="H217" s="7">
        <v>13</v>
      </c>
      <c r="I217" s="7">
        <f>SUM(J217:K217)</f>
        <v>224.3</v>
      </c>
      <c r="J217" s="9">
        <v>224.3</v>
      </c>
      <c r="K217" s="51"/>
      <c r="L217" s="5" t="s">
        <v>251</v>
      </c>
      <c r="M217" s="5"/>
      <c r="N217" s="5"/>
      <c r="O217" s="5"/>
      <c r="P217" s="5"/>
      <c r="Q217" s="5"/>
      <c r="R217" s="5"/>
      <c r="S217" s="5"/>
      <c r="T217" s="4"/>
      <c r="U217" s="4"/>
      <c r="V217" s="4"/>
      <c r="W217" s="4"/>
      <c r="X217" s="4"/>
      <c r="Y217" s="4"/>
      <c r="Z217" s="4"/>
      <c r="AA217" s="51">
        <v>248</v>
      </c>
    </row>
    <row r="218" spans="1:27" s="21" customFormat="1" ht="14.25" customHeight="1">
      <c r="A218" s="9">
        <v>2</v>
      </c>
      <c r="B218" s="9" t="s">
        <v>15</v>
      </c>
      <c r="C218" s="3"/>
      <c r="D218" s="7"/>
      <c r="E218" s="7"/>
      <c r="F218" s="9">
        <v>16</v>
      </c>
      <c r="G218" s="7"/>
      <c r="H218" s="7">
        <v>41</v>
      </c>
      <c r="I218" s="7">
        <f>SUM(J218:K218)</f>
        <v>746.2</v>
      </c>
      <c r="J218" s="9">
        <v>746.2</v>
      </c>
      <c r="K218" s="51"/>
      <c r="L218" s="5" t="s">
        <v>251</v>
      </c>
      <c r="M218" s="5">
        <v>56.6</v>
      </c>
      <c r="N218" s="5"/>
      <c r="O218" s="5"/>
      <c r="P218" s="5"/>
      <c r="Q218" s="5"/>
      <c r="R218" s="5"/>
      <c r="S218" s="5"/>
      <c r="T218" s="4"/>
      <c r="U218" s="4"/>
      <c r="V218" s="4"/>
      <c r="W218" s="4"/>
      <c r="X218" s="4"/>
      <c r="Y218" s="4"/>
      <c r="Z218" s="4"/>
      <c r="AA218" s="51">
        <v>422.9</v>
      </c>
    </row>
    <row r="219" spans="1:27" s="21" customFormat="1" ht="14.25" customHeight="1">
      <c r="A219" s="4">
        <f>SUM(A218)</f>
        <v>2</v>
      </c>
      <c r="B219" s="4" t="s">
        <v>38</v>
      </c>
      <c r="C219" s="3"/>
      <c r="D219" s="3"/>
      <c r="E219" s="3"/>
      <c r="F219" s="3">
        <f>SUM(F217:F218)</f>
        <v>23</v>
      </c>
      <c r="G219" s="3"/>
      <c r="H219" s="3">
        <f>SUM(H217:H218)</f>
        <v>54</v>
      </c>
      <c r="I219" s="41">
        <f>SUM(I217:I218)</f>
        <v>970.5</v>
      </c>
      <c r="J219" s="41">
        <f>SUM(J217:J218)</f>
        <v>970.5</v>
      </c>
      <c r="K219" s="20">
        <v>0</v>
      </c>
      <c r="L219" s="5" t="s">
        <v>251</v>
      </c>
      <c r="M219" s="41">
        <f>SUM(M217:M218)</f>
        <v>56.6</v>
      </c>
      <c r="N219" s="5"/>
      <c r="O219" s="5"/>
      <c r="P219" s="5"/>
      <c r="Q219" s="5"/>
      <c r="R219" s="5"/>
      <c r="S219" s="5"/>
      <c r="T219" s="4"/>
      <c r="U219" s="4"/>
      <c r="V219" s="4"/>
      <c r="W219" s="4"/>
      <c r="X219" s="4"/>
      <c r="Y219" s="4"/>
      <c r="Z219" s="4"/>
      <c r="AA219" s="20">
        <f>SUM(AA217:AA218)</f>
        <v>670.9</v>
      </c>
    </row>
    <row r="220" spans="1:27" s="21" customFormat="1" ht="14.25" customHeight="1">
      <c r="A220" s="4"/>
      <c r="B220" s="4"/>
      <c r="C220" s="3"/>
      <c r="D220" s="3"/>
      <c r="E220" s="3"/>
      <c r="F220" s="3"/>
      <c r="G220" s="3"/>
      <c r="H220" s="3"/>
      <c r="I220" s="41"/>
      <c r="J220" s="41"/>
      <c r="K220" s="20"/>
      <c r="L220" s="5"/>
      <c r="M220" s="41"/>
      <c r="N220" s="5"/>
      <c r="O220" s="5"/>
      <c r="P220" s="5"/>
      <c r="Q220" s="5"/>
      <c r="R220" s="5"/>
      <c r="S220" s="5"/>
      <c r="T220" s="4"/>
      <c r="U220" s="4"/>
      <c r="V220" s="4"/>
      <c r="W220" s="4"/>
      <c r="X220" s="4"/>
      <c r="Y220" s="4"/>
      <c r="Z220" s="4"/>
      <c r="AA220" s="20"/>
    </row>
    <row r="221" spans="1:27" s="21" customFormat="1" ht="12.75" customHeight="1">
      <c r="A221" s="4"/>
      <c r="B221" s="4" t="s">
        <v>39</v>
      </c>
      <c r="C221" s="3"/>
      <c r="D221" s="3"/>
      <c r="E221" s="3"/>
      <c r="F221" s="3"/>
      <c r="G221" s="3"/>
      <c r="H221" s="7"/>
      <c r="I221" s="19"/>
      <c r="J221" s="3"/>
      <c r="K221" s="20"/>
      <c r="L221" s="5" t="s">
        <v>251</v>
      </c>
      <c r="M221" s="5"/>
      <c r="N221" s="5"/>
      <c r="O221" s="5"/>
      <c r="P221" s="5"/>
      <c r="Q221" s="5"/>
      <c r="R221" s="5"/>
      <c r="S221" s="5"/>
      <c r="T221" s="4"/>
      <c r="U221" s="4"/>
      <c r="V221" s="4"/>
      <c r="W221" s="4"/>
      <c r="X221" s="4"/>
      <c r="Y221" s="4"/>
      <c r="Z221" s="4"/>
      <c r="AA221" s="4"/>
    </row>
    <row r="222" spans="1:27" s="21" customFormat="1" ht="14.25" customHeight="1">
      <c r="A222" s="9">
        <v>1</v>
      </c>
      <c r="B222" s="9" t="s">
        <v>16</v>
      </c>
      <c r="C222" s="3"/>
      <c r="D222" s="3"/>
      <c r="E222" s="3"/>
      <c r="F222" s="9">
        <v>12</v>
      </c>
      <c r="G222" s="3"/>
      <c r="H222" s="7">
        <v>26</v>
      </c>
      <c r="I222" s="7">
        <f aca="true" t="shared" si="8" ref="I222:I227">SUM(J222:K222)</f>
        <v>551.4</v>
      </c>
      <c r="J222" s="9">
        <v>551.4</v>
      </c>
      <c r="K222" s="51"/>
      <c r="L222" s="5" t="s">
        <v>251</v>
      </c>
      <c r="M222" s="5">
        <v>48.1</v>
      </c>
      <c r="N222" s="5"/>
      <c r="O222" s="5"/>
      <c r="P222" s="5"/>
      <c r="Q222" s="5"/>
      <c r="R222" s="5"/>
      <c r="S222" s="5"/>
      <c r="T222" s="4"/>
      <c r="U222" s="4"/>
      <c r="V222" s="4"/>
      <c r="W222" s="4"/>
      <c r="X222" s="4"/>
      <c r="Y222" s="4"/>
      <c r="Z222" s="4"/>
      <c r="AA222" s="9">
        <v>694.34</v>
      </c>
    </row>
    <row r="223" spans="1:27" s="21" customFormat="1" ht="14.25" customHeight="1">
      <c r="A223" s="9">
        <v>2</v>
      </c>
      <c r="B223" s="9" t="s">
        <v>17</v>
      </c>
      <c r="C223" s="3"/>
      <c r="D223" s="3"/>
      <c r="E223" s="3"/>
      <c r="F223" s="9">
        <v>12</v>
      </c>
      <c r="G223" s="3"/>
      <c r="H223" s="7">
        <v>34</v>
      </c>
      <c r="I223" s="7">
        <f t="shared" si="8"/>
        <v>567.3</v>
      </c>
      <c r="J223" s="9">
        <v>567.3</v>
      </c>
      <c r="K223" s="51"/>
      <c r="L223" s="5" t="s">
        <v>251</v>
      </c>
      <c r="M223" s="5">
        <v>48.2</v>
      </c>
      <c r="N223" s="5"/>
      <c r="O223" s="5"/>
      <c r="P223" s="5"/>
      <c r="Q223" s="5"/>
      <c r="R223" s="5"/>
      <c r="S223" s="5"/>
      <c r="T223" s="4"/>
      <c r="U223" s="4"/>
      <c r="V223" s="4"/>
      <c r="W223" s="4"/>
      <c r="X223" s="4"/>
      <c r="Y223" s="4"/>
      <c r="Z223" s="4"/>
      <c r="AA223" s="9">
        <v>704.06</v>
      </c>
    </row>
    <row r="224" spans="1:27" s="21" customFormat="1" ht="14.25" customHeight="1">
      <c r="A224" s="9">
        <v>3</v>
      </c>
      <c r="B224" s="9" t="s">
        <v>18</v>
      </c>
      <c r="C224" s="3"/>
      <c r="D224" s="3"/>
      <c r="E224" s="3"/>
      <c r="F224" s="9">
        <v>12</v>
      </c>
      <c r="G224" s="3"/>
      <c r="H224" s="7">
        <v>35</v>
      </c>
      <c r="I224" s="7">
        <f t="shared" si="8"/>
        <v>567.2</v>
      </c>
      <c r="J224" s="9">
        <v>567.2</v>
      </c>
      <c r="K224" s="51"/>
      <c r="L224" s="5" t="s">
        <v>251</v>
      </c>
      <c r="M224" s="5">
        <v>47.1</v>
      </c>
      <c r="N224" s="5"/>
      <c r="O224" s="5"/>
      <c r="P224" s="5"/>
      <c r="Q224" s="5"/>
      <c r="R224" s="5"/>
      <c r="S224" s="5"/>
      <c r="T224" s="4"/>
      <c r="U224" s="4"/>
      <c r="V224" s="4"/>
      <c r="W224" s="4"/>
      <c r="X224" s="4"/>
      <c r="Y224" s="4"/>
      <c r="Z224" s="4"/>
      <c r="AA224" s="9">
        <v>686.06</v>
      </c>
    </row>
    <row r="225" spans="1:27" s="21" customFormat="1" ht="14.25" customHeight="1">
      <c r="A225" s="9">
        <v>4</v>
      </c>
      <c r="B225" s="9" t="s">
        <v>19</v>
      </c>
      <c r="C225" s="3"/>
      <c r="D225" s="3"/>
      <c r="E225" s="3"/>
      <c r="F225" s="9">
        <v>12</v>
      </c>
      <c r="G225" s="3"/>
      <c r="H225" s="7">
        <v>41</v>
      </c>
      <c r="I225" s="7">
        <f t="shared" si="8"/>
        <v>572.5</v>
      </c>
      <c r="J225" s="9">
        <v>572.5</v>
      </c>
      <c r="K225" s="51"/>
      <c r="L225" s="5" t="s">
        <v>251</v>
      </c>
      <c r="M225" s="5">
        <v>47.8</v>
      </c>
      <c r="N225" s="5"/>
      <c r="O225" s="5"/>
      <c r="P225" s="5"/>
      <c r="Q225" s="5"/>
      <c r="R225" s="5"/>
      <c r="S225" s="5"/>
      <c r="T225" s="4"/>
      <c r="U225" s="4"/>
      <c r="V225" s="4"/>
      <c r="W225" s="4"/>
      <c r="X225" s="4"/>
      <c r="Y225" s="4"/>
      <c r="Z225" s="4"/>
      <c r="AA225" s="9">
        <v>702.58</v>
      </c>
    </row>
    <row r="226" spans="1:27" s="21" customFormat="1" ht="14.25" customHeight="1">
      <c r="A226" s="9">
        <v>5</v>
      </c>
      <c r="B226" s="9" t="s">
        <v>20</v>
      </c>
      <c r="C226" s="3"/>
      <c r="D226" s="3"/>
      <c r="E226" s="3"/>
      <c r="F226" s="9">
        <v>12</v>
      </c>
      <c r="G226" s="3"/>
      <c r="H226" s="7">
        <v>41</v>
      </c>
      <c r="I226" s="7">
        <f t="shared" si="8"/>
        <v>594.6</v>
      </c>
      <c r="J226" s="9">
        <v>594.6</v>
      </c>
      <c r="K226" s="51"/>
      <c r="L226" s="5" t="s">
        <v>251</v>
      </c>
      <c r="M226" s="5">
        <v>49.2</v>
      </c>
      <c r="N226" s="5"/>
      <c r="O226" s="5"/>
      <c r="P226" s="5"/>
      <c r="Q226" s="5"/>
      <c r="R226" s="5"/>
      <c r="S226" s="5"/>
      <c r="T226" s="4"/>
      <c r="U226" s="4"/>
      <c r="V226" s="4"/>
      <c r="W226" s="4"/>
      <c r="X226" s="4"/>
      <c r="Y226" s="4"/>
      <c r="Z226" s="4"/>
      <c r="AA226" s="51">
        <v>663.8</v>
      </c>
    </row>
    <row r="227" spans="1:27" s="21" customFormat="1" ht="14.25" customHeight="1">
      <c r="A227" s="9">
        <v>6</v>
      </c>
      <c r="B227" s="9" t="s">
        <v>21</v>
      </c>
      <c r="C227" s="3"/>
      <c r="D227" s="3"/>
      <c r="E227" s="3"/>
      <c r="F227" s="9">
        <v>18</v>
      </c>
      <c r="G227" s="3"/>
      <c r="H227" s="7">
        <v>44</v>
      </c>
      <c r="I227" s="7">
        <f t="shared" si="8"/>
        <v>872.5</v>
      </c>
      <c r="J227" s="9">
        <v>872.5</v>
      </c>
      <c r="K227" s="51"/>
      <c r="L227" s="5" t="s">
        <v>251</v>
      </c>
      <c r="M227" s="5">
        <v>73.6</v>
      </c>
      <c r="N227" s="5"/>
      <c r="O227" s="5"/>
      <c r="P227" s="5"/>
      <c r="Q227" s="5"/>
      <c r="R227" s="5"/>
      <c r="S227" s="5"/>
      <c r="T227" s="4"/>
      <c r="U227" s="4"/>
      <c r="V227" s="4"/>
      <c r="W227" s="4"/>
      <c r="X227" s="4"/>
      <c r="Y227" s="4"/>
      <c r="Z227" s="4"/>
      <c r="AA227" s="51">
        <v>689.6</v>
      </c>
    </row>
    <row r="228" spans="1:27" s="21" customFormat="1" ht="12.75">
      <c r="A228" s="4">
        <f>SUM(A227)</f>
        <v>6</v>
      </c>
      <c r="B228" s="4" t="s">
        <v>40</v>
      </c>
      <c r="C228" s="3"/>
      <c r="D228" s="3"/>
      <c r="E228" s="3"/>
      <c r="F228" s="19">
        <f>SUM(F222:F227)</f>
        <v>78</v>
      </c>
      <c r="G228" s="3"/>
      <c r="H228" s="19">
        <f>SUM(H222:H227)</f>
        <v>221</v>
      </c>
      <c r="I228" s="41">
        <f>SUM(I222:I227)</f>
        <v>3725.4999999999995</v>
      </c>
      <c r="J228" s="4">
        <f>SUM(J222:J227)</f>
        <v>3725.4999999999995</v>
      </c>
      <c r="K228" s="52">
        <v>0</v>
      </c>
      <c r="L228" s="4"/>
      <c r="M228" s="63">
        <f>SUM(M222:M227)</f>
        <v>314</v>
      </c>
      <c r="N228" s="5"/>
      <c r="O228" s="5"/>
      <c r="P228" s="5"/>
      <c r="Q228" s="5"/>
      <c r="R228" s="5"/>
      <c r="S228" s="5"/>
      <c r="T228" s="4"/>
      <c r="U228" s="4"/>
      <c r="V228" s="4"/>
      <c r="W228" s="4"/>
      <c r="X228" s="4"/>
      <c r="Y228" s="4"/>
      <c r="Z228" s="4"/>
      <c r="AA228" s="52">
        <f>SUM(AA222:AA227)</f>
        <v>4140.4400000000005</v>
      </c>
    </row>
    <row r="229" spans="1:27" s="21" customFormat="1" ht="12.75">
      <c r="A229" s="4"/>
      <c r="B229" s="4"/>
      <c r="C229" s="3"/>
      <c r="D229" s="3"/>
      <c r="E229" s="3"/>
      <c r="F229" s="19"/>
      <c r="G229" s="3"/>
      <c r="H229" s="19"/>
      <c r="I229" s="41"/>
      <c r="J229" s="4"/>
      <c r="K229" s="52"/>
      <c r="L229" s="4"/>
      <c r="M229" s="63"/>
      <c r="N229" s="5"/>
      <c r="O229" s="5"/>
      <c r="P229" s="5"/>
      <c r="Q229" s="5"/>
      <c r="R229" s="5"/>
      <c r="S229" s="5"/>
      <c r="T229" s="4"/>
      <c r="U229" s="4"/>
      <c r="V229" s="4"/>
      <c r="W229" s="4"/>
      <c r="X229" s="4"/>
      <c r="Y229" s="4"/>
      <c r="Z229" s="4"/>
      <c r="AA229" s="52"/>
    </row>
    <row r="230" spans="1:27" s="21" customFormat="1" ht="17.25" customHeight="1">
      <c r="A230" s="4"/>
      <c r="B230" s="4" t="s">
        <v>25</v>
      </c>
      <c r="C230" s="3"/>
      <c r="D230" s="3"/>
      <c r="E230" s="3"/>
      <c r="F230" s="3"/>
      <c r="G230" s="3"/>
      <c r="H230" s="7"/>
      <c r="I230" s="19"/>
      <c r="J230" s="3"/>
      <c r="K230" s="20"/>
      <c r="L230" s="4"/>
      <c r="M230" s="5"/>
      <c r="N230" s="5"/>
      <c r="O230" s="5"/>
      <c r="P230" s="5"/>
      <c r="Q230" s="5"/>
      <c r="R230" s="5"/>
      <c r="S230" s="5"/>
      <c r="T230" s="4"/>
      <c r="U230" s="4"/>
      <c r="V230" s="4"/>
      <c r="W230" s="4"/>
      <c r="X230" s="4"/>
      <c r="Y230" s="4"/>
      <c r="Z230" s="4"/>
      <c r="AA230" s="4"/>
    </row>
    <row r="231" spans="1:27" s="21" customFormat="1" ht="17.25" customHeight="1">
      <c r="A231" s="9">
        <v>1</v>
      </c>
      <c r="B231" s="9" t="s">
        <v>22</v>
      </c>
      <c r="C231" s="3"/>
      <c r="D231" s="3"/>
      <c r="E231" s="3"/>
      <c r="F231" s="9">
        <v>12</v>
      </c>
      <c r="G231" s="3"/>
      <c r="H231" s="7">
        <v>30</v>
      </c>
      <c r="I231" s="7">
        <f>SUM(J231:K231)</f>
        <v>520.2</v>
      </c>
      <c r="J231" s="9">
        <v>520.2</v>
      </c>
      <c r="K231" s="51"/>
      <c r="L231" s="5" t="s">
        <v>251</v>
      </c>
      <c r="M231" s="5">
        <v>42.9</v>
      </c>
      <c r="N231" s="5"/>
      <c r="O231" s="5"/>
      <c r="P231" s="5"/>
      <c r="Q231" s="5"/>
      <c r="R231" s="5"/>
      <c r="S231" s="5"/>
      <c r="T231" s="4"/>
      <c r="U231" s="4"/>
      <c r="V231" s="4"/>
      <c r="W231" s="4"/>
      <c r="X231" s="4"/>
      <c r="Y231" s="4"/>
      <c r="Z231" s="4"/>
      <c r="AA231" s="51">
        <v>630.1</v>
      </c>
    </row>
    <row r="232" spans="1:27" s="21" customFormat="1" ht="17.25" customHeight="1">
      <c r="A232" s="9">
        <v>2</v>
      </c>
      <c r="B232" s="9" t="s">
        <v>23</v>
      </c>
      <c r="C232" s="3"/>
      <c r="D232" s="3"/>
      <c r="E232" s="3"/>
      <c r="F232" s="9">
        <v>12</v>
      </c>
      <c r="G232" s="3"/>
      <c r="H232" s="7">
        <v>30</v>
      </c>
      <c r="I232" s="7">
        <f>SUM(J232:K232)</f>
        <v>506.4</v>
      </c>
      <c r="J232" s="9">
        <v>506.4</v>
      </c>
      <c r="K232" s="51"/>
      <c r="L232" s="5" t="s">
        <v>251</v>
      </c>
      <c r="M232" s="5">
        <v>45.6</v>
      </c>
      <c r="N232" s="5"/>
      <c r="O232" s="5"/>
      <c r="P232" s="5"/>
      <c r="Q232" s="5"/>
      <c r="R232" s="5"/>
      <c r="S232" s="5"/>
      <c r="T232" s="4"/>
      <c r="U232" s="4"/>
      <c r="V232" s="4"/>
      <c r="W232" s="4"/>
      <c r="X232" s="4"/>
      <c r="Y232" s="4"/>
      <c r="Z232" s="4"/>
      <c r="AA232" s="51">
        <v>633.2</v>
      </c>
    </row>
    <row r="233" spans="1:27" s="21" customFormat="1" ht="17.25" customHeight="1">
      <c r="A233" s="9">
        <v>3</v>
      </c>
      <c r="B233" s="9" t="s">
        <v>24</v>
      </c>
      <c r="C233" s="3"/>
      <c r="D233" s="3"/>
      <c r="E233" s="3"/>
      <c r="F233" s="9">
        <v>12</v>
      </c>
      <c r="G233" s="3"/>
      <c r="H233" s="7">
        <v>27</v>
      </c>
      <c r="I233" s="8">
        <f>SUM(J233:K233)</f>
        <v>508.7</v>
      </c>
      <c r="J233" s="31">
        <v>478.8</v>
      </c>
      <c r="K233" s="51">
        <v>29.9</v>
      </c>
      <c r="L233" s="5" t="s">
        <v>251</v>
      </c>
      <c r="M233" s="5">
        <v>47.1</v>
      </c>
      <c r="N233" s="5"/>
      <c r="O233" s="5"/>
      <c r="P233" s="5"/>
      <c r="Q233" s="5"/>
      <c r="R233" s="5"/>
      <c r="S233" s="5"/>
      <c r="T233" s="4"/>
      <c r="U233" s="4"/>
      <c r="V233" s="4"/>
      <c r="W233" s="4"/>
      <c r="X233" s="4"/>
      <c r="Y233" s="4"/>
      <c r="Z233" s="4"/>
      <c r="AA233" s="51">
        <v>630</v>
      </c>
    </row>
    <row r="234" spans="1:27" s="21" customFormat="1" ht="14.25" customHeight="1">
      <c r="A234" s="4">
        <f>SUM(A233)</f>
        <v>3</v>
      </c>
      <c r="B234" s="4" t="s">
        <v>41</v>
      </c>
      <c r="C234" s="3"/>
      <c r="D234" s="3"/>
      <c r="E234" s="3"/>
      <c r="F234" s="19">
        <f>SUM(F231:F233)</f>
        <v>36</v>
      </c>
      <c r="G234" s="3"/>
      <c r="H234" s="19">
        <f>SUM(H231:H233)</f>
        <v>87</v>
      </c>
      <c r="I234" s="41">
        <f>SUM(I231:I233)</f>
        <v>1535.3</v>
      </c>
      <c r="J234" s="41">
        <f>SUM(J231:J233)</f>
        <v>1505.3999999999999</v>
      </c>
      <c r="K234" s="20">
        <f>SUM(K231:K233)</f>
        <v>29.9</v>
      </c>
      <c r="L234" s="5" t="s">
        <v>251</v>
      </c>
      <c r="M234" s="20">
        <f>SUM(M231:M233)</f>
        <v>135.6</v>
      </c>
      <c r="N234" s="5"/>
      <c r="O234" s="5"/>
      <c r="P234" s="5"/>
      <c r="Q234" s="5"/>
      <c r="R234" s="5"/>
      <c r="S234" s="5"/>
      <c r="T234" s="4"/>
      <c r="U234" s="4"/>
      <c r="V234" s="4"/>
      <c r="W234" s="4"/>
      <c r="X234" s="4"/>
      <c r="Y234" s="4"/>
      <c r="Z234" s="4"/>
      <c r="AA234" s="20">
        <f>SUM(AA231:AA233)</f>
        <v>1893.3000000000002</v>
      </c>
    </row>
    <row r="235" spans="1:27" s="21" customFormat="1" ht="14.25" customHeight="1">
      <c r="A235" s="4"/>
      <c r="B235" s="4"/>
      <c r="C235" s="3"/>
      <c r="D235" s="3"/>
      <c r="E235" s="3"/>
      <c r="F235" s="19"/>
      <c r="G235" s="3"/>
      <c r="H235" s="19"/>
      <c r="I235" s="41"/>
      <c r="J235" s="41"/>
      <c r="K235" s="20"/>
      <c r="L235" s="5"/>
      <c r="M235" s="20"/>
      <c r="N235" s="5"/>
      <c r="O235" s="5"/>
      <c r="P235" s="5"/>
      <c r="Q235" s="5"/>
      <c r="R235" s="5"/>
      <c r="S235" s="5"/>
      <c r="T235" s="4"/>
      <c r="U235" s="4"/>
      <c r="V235" s="4"/>
      <c r="W235" s="4"/>
      <c r="X235" s="4"/>
      <c r="Y235" s="4"/>
      <c r="Z235" s="4"/>
      <c r="AA235" s="20"/>
    </row>
    <row r="236" spans="1:27" s="21" customFormat="1" ht="25.5">
      <c r="A236" s="9">
        <v>1</v>
      </c>
      <c r="B236" s="35" t="s">
        <v>0</v>
      </c>
      <c r="C236" s="3"/>
      <c r="D236" s="3"/>
      <c r="E236" s="3"/>
      <c r="F236" s="7">
        <v>36</v>
      </c>
      <c r="G236" s="3"/>
      <c r="H236" s="7">
        <v>102</v>
      </c>
      <c r="I236" s="7">
        <f>SUM(J236:K236)</f>
        <v>2078.55</v>
      </c>
      <c r="J236" s="5">
        <v>2078.55</v>
      </c>
      <c r="K236" s="53"/>
      <c r="L236" s="35" t="s">
        <v>257</v>
      </c>
      <c r="M236" s="5">
        <v>197.2</v>
      </c>
      <c r="N236" s="5"/>
      <c r="O236" s="5"/>
      <c r="P236" s="5"/>
      <c r="Q236" s="5"/>
      <c r="R236" s="5"/>
      <c r="S236" s="5"/>
      <c r="T236" s="4"/>
      <c r="U236" s="4"/>
      <c r="V236" s="4"/>
      <c r="W236" s="4"/>
      <c r="X236" s="4"/>
      <c r="Y236" s="4"/>
      <c r="Z236" s="4"/>
      <c r="AA236" s="51">
        <v>975.3</v>
      </c>
    </row>
    <row r="237" spans="1:27" s="15" customFormat="1" ht="15">
      <c r="A237" s="4">
        <f>SUM(A236)</f>
        <v>1</v>
      </c>
      <c r="B237" s="3" t="s">
        <v>215</v>
      </c>
      <c r="C237" s="3"/>
      <c r="D237" s="3"/>
      <c r="E237" s="3"/>
      <c r="F237" s="3">
        <f>SUM(F236)</f>
        <v>36</v>
      </c>
      <c r="G237" s="3"/>
      <c r="H237" s="3">
        <f>SUM(H236)</f>
        <v>102</v>
      </c>
      <c r="I237" s="20">
        <f>SUM(I236)</f>
        <v>2078.55</v>
      </c>
      <c r="J237" s="3">
        <f>SUM(J236)</f>
        <v>2078.55</v>
      </c>
      <c r="K237" s="20">
        <f>SUM(K236)</f>
        <v>0</v>
      </c>
      <c r="L237" s="5"/>
      <c r="M237" s="20">
        <f>SUM(M236)</f>
        <v>197.2</v>
      </c>
      <c r="N237" s="5"/>
      <c r="O237" s="5"/>
      <c r="P237" s="5"/>
      <c r="Q237" s="5"/>
      <c r="R237" s="5"/>
      <c r="S237" s="5"/>
      <c r="T237" s="16"/>
      <c r="U237" s="16"/>
      <c r="V237" s="16"/>
      <c r="W237" s="16"/>
      <c r="X237" s="16"/>
      <c r="Y237" s="16"/>
      <c r="Z237" s="16"/>
      <c r="AA237" s="20">
        <f>SUM(AA236)</f>
        <v>975.3</v>
      </c>
    </row>
    <row r="238" spans="1:27" s="15" customFormat="1" ht="30.75" customHeight="1">
      <c r="A238" s="16">
        <f>SUM(A237,A234,A228,A219,A214)</f>
        <v>22</v>
      </c>
      <c r="B238" s="104" t="s">
        <v>1</v>
      </c>
      <c r="C238" s="89"/>
      <c r="D238" s="89"/>
      <c r="E238" s="89"/>
      <c r="F238" s="16">
        <f>SUM(F237,F234,F228,F219,F214)</f>
        <v>346</v>
      </c>
      <c r="G238" s="16"/>
      <c r="H238" s="16">
        <f>SUM(H237,H234,H228,H219,H214)</f>
        <v>758</v>
      </c>
      <c r="I238" s="49">
        <f>SUM(I237,I234,I228,I219,I214)</f>
        <v>16209.349999999999</v>
      </c>
      <c r="J238" s="49">
        <f>SUM(J237,J234,J228,J219,J214)</f>
        <v>16179.449999999997</v>
      </c>
      <c r="K238" s="49">
        <f>SUM(K237,K234,K228,K219,K214)</f>
        <v>29.9</v>
      </c>
      <c r="L238" s="5"/>
      <c r="M238" s="49">
        <f>SUM(M237,M234,M228,M219,M214)</f>
        <v>1464.56</v>
      </c>
      <c r="N238" s="5">
        <v>16208.41</v>
      </c>
      <c r="O238" s="5"/>
      <c r="P238" s="5"/>
      <c r="Q238" s="5"/>
      <c r="R238" s="5"/>
      <c r="S238" s="5"/>
      <c r="T238" s="16"/>
      <c r="U238" s="16"/>
      <c r="V238" s="49">
        <f>SUM(I238-N238)</f>
        <v>0.9399999999986903</v>
      </c>
      <c r="W238" s="16"/>
      <c r="X238" s="16"/>
      <c r="Y238" s="16"/>
      <c r="Z238" s="16"/>
      <c r="AA238" s="49">
        <f>SUM(AA237,AA234,AA228,AA219,AA214)</f>
        <v>15103.36</v>
      </c>
    </row>
    <row r="239" spans="1:27" s="21" customFormat="1" ht="21.75" customHeight="1">
      <c r="A239" s="80" t="s">
        <v>2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32"/>
      <c r="M239" s="5"/>
      <c r="N239" s="5"/>
      <c r="O239" s="5"/>
      <c r="P239" s="5"/>
      <c r="Q239" s="5"/>
      <c r="R239" s="5"/>
      <c r="S239" s="5"/>
      <c r="T239" s="4"/>
      <c r="U239" s="4"/>
      <c r="V239" s="4"/>
      <c r="W239" s="4"/>
      <c r="X239" s="4"/>
      <c r="Y239" s="4"/>
      <c r="Z239" s="4"/>
      <c r="AA239" s="4"/>
    </row>
    <row r="240" spans="1:27" ht="21.75" customHeight="1">
      <c r="A240" s="4"/>
      <c r="B240" s="4" t="s">
        <v>42</v>
      </c>
      <c r="C240" s="4"/>
      <c r="D240" s="4"/>
      <c r="E240" s="4"/>
      <c r="F240" s="4"/>
      <c r="G240" s="4"/>
      <c r="H240" s="4"/>
      <c r="I240" s="4"/>
      <c r="J240" s="4"/>
      <c r="K240" s="52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21.75" customHeight="1">
      <c r="A241" s="5">
        <v>1</v>
      </c>
      <c r="B241" s="5" t="s">
        <v>43</v>
      </c>
      <c r="C241" s="5"/>
      <c r="D241" s="5"/>
      <c r="E241" s="5"/>
      <c r="F241" s="5">
        <v>18</v>
      </c>
      <c r="G241" s="5"/>
      <c r="H241" s="9">
        <v>27</v>
      </c>
      <c r="I241" s="7">
        <f>SUM(J241:K241)</f>
        <v>860.1</v>
      </c>
      <c r="J241" s="5">
        <v>860.1</v>
      </c>
      <c r="K241" s="53"/>
      <c r="L241" s="35" t="s">
        <v>257</v>
      </c>
      <c r="M241" s="5">
        <v>89.2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>
        <v>988.68</v>
      </c>
    </row>
    <row r="242" spans="1:27" s="15" customFormat="1" ht="21.75" customHeight="1">
      <c r="A242" s="5">
        <v>2</v>
      </c>
      <c r="B242" s="5" t="s">
        <v>44</v>
      </c>
      <c r="C242" s="5"/>
      <c r="D242" s="5"/>
      <c r="E242" s="5"/>
      <c r="F242" s="5">
        <v>18</v>
      </c>
      <c r="G242" s="5"/>
      <c r="H242" s="9">
        <v>54</v>
      </c>
      <c r="I242" s="7">
        <f>SUM(J242:K242)</f>
        <v>979.3</v>
      </c>
      <c r="J242" s="5">
        <v>979.3</v>
      </c>
      <c r="K242" s="53"/>
      <c r="L242" s="5" t="s">
        <v>251</v>
      </c>
      <c r="M242" s="5">
        <v>90.2</v>
      </c>
      <c r="N242" s="5"/>
      <c r="O242" s="5"/>
      <c r="P242" s="5"/>
      <c r="Q242" s="5"/>
      <c r="R242" s="5"/>
      <c r="S242" s="5"/>
      <c r="T242" s="16"/>
      <c r="U242" s="16"/>
      <c r="V242" s="16"/>
      <c r="W242" s="16"/>
      <c r="X242" s="16"/>
      <c r="Y242" s="16"/>
      <c r="Z242" s="16"/>
      <c r="AA242" s="51">
        <v>1194.6</v>
      </c>
    </row>
    <row r="243" spans="1:27" s="15" customFormat="1" ht="21.75" customHeight="1">
      <c r="A243" s="16">
        <f>SUM(A242)</f>
        <v>2</v>
      </c>
      <c r="B243" s="28" t="s">
        <v>45</v>
      </c>
      <c r="C243" s="16"/>
      <c r="D243" s="16"/>
      <c r="E243" s="16"/>
      <c r="F243" s="16">
        <v>36</v>
      </c>
      <c r="G243" s="16"/>
      <c r="H243" s="16">
        <f>SUM(H241:H242)</f>
        <v>81</v>
      </c>
      <c r="I243" s="16">
        <f>SUM(I241:I242)</f>
        <v>1839.4</v>
      </c>
      <c r="J243" s="16">
        <f>SUM(J241:J242)</f>
        <v>1839.4</v>
      </c>
      <c r="K243" s="49">
        <v>0</v>
      </c>
      <c r="L243" s="16"/>
      <c r="M243" s="16">
        <f>SUM(M241:M242)</f>
        <v>179.4</v>
      </c>
      <c r="N243" s="5"/>
      <c r="O243" s="5"/>
      <c r="P243" s="5"/>
      <c r="Q243" s="5"/>
      <c r="R243" s="5"/>
      <c r="S243" s="5"/>
      <c r="T243" s="16"/>
      <c r="U243" s="16"/>
      <c r="V243" s="16"/>
      <c r="W243" s="16"/>
      <c r="X243" s="16"/>
      <c r="Y243" s="16"/>
      <c r="Z243" s="16"/>
      <c r="AA243" s="16">
        <f>SUM(AA241:AA242)</f>
        <v>2183.2799999999997</v>
      </c>
    </row>
    <row r="244" spans="1:27" ht="14.25" customHeight="1">
      <c r="A244" s="81" t="s">
        <v>4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customHeight="1">
      <c r="A245" s="5">
        <v>1</v>
      </c>
      <c r="B245" s="5" t="s">
        <v>46</v>
      </c>
      <c r="C245" s="5">
        <v>1987</v>
      </c>
      <c r="D245" s="5"/>
      <c r="E245" s="5"/>
      <c r="F245" s="5">
        <v>22</v>
      </c>
      <c r="G245" s="5"/>
      <c r="H245" s="9">
        <v>27</v>
      </c>
      <c r="I245" s="7">
        <f aca="true" t="shared" si="9" ref="I245:I275">SUM(J245:K245)</f>
        <v>931.9</v>
      </c>
      <c r="J245" s="5">
        <v>931.9</v>
      </c>
      <c r="K245" s="53"/>
      <c r="L245" s="37" t="s">
        <v>250</v>
      </c>
      <c r="M245" s="5">
        <v>70.3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3">
        <v>1002.2</v>
      </c>
    </row>
    <row r="246" spans="1:27" ht="12.75">
      <c r="A246" s="5">
        <v>2</v>
      </c>
      <c r="B246" s="5" t="s">
        <v>47</v>
      </c>
      <c r="C246" s="5">
        <v>1998</v>
      </c>
      <c r="D246" s="5"/>
      <c r="E246" s="5"/>
      <c r="F246" s="5">
        <v>6</v>
      </c>
      <c r="G246" s="5"/>
      <c r="H246" s="9">
        <v>12</v>
      </c>
      <c r="I246" s="7">
        <f t="shared" si="9"/>
        <v>629.8</v>
      </c>
      <c r="J246" s="5">
        <v>629.8</v>
      </c>
      <c r="K246" s="53"/>
      <c r="L246" s="5" t="s">
        <v>251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3"/>
    </row>
    <row r="247" spans="1:27" ht="12.75">
      <c r="A247" s="5">
        <v>3</v>
      </c>
      <c r="B247" s="5" t="s">
        <v>48</v>
      </c>
      <c r="C247" s="5"/>
      <c r="D247" s="5"/>
      <c r="E247" s="5"/>
      <c r="F247" s="5">
        <v>2</v>
      </c>
      <c r="G247" s="5"/>
      <c r="H247" s="9">
        <v>5</v>
      </c>
      <c r="I247" s="7">
        <f t="shared" si="9"/>
        <v>106.5</v>
      </c>
      <c r="J247" s="5">
        <v>106.5</v>
      </c>
      <c r="K247" s="53"/>
      <c r="L247" s="5" t="s">
        <v>251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3"/>
    </row>
    <row r="248" spans="1:27" ht="12.75">
      <c r="A248" s="5"/>
      <c r="B248" s="4" t="s">
        <v>242</v>
      </c>
      <c r="C248" s="5"/>
      <c r="D248" s="5"/>
      <c r="E248" s="5"/>
      <c r="F248" s="5"/>
      <c r="G248" s="5"/>
      <c r="H248" s="9"/>
      <c r="I248" s="5"/>
      <c r="J248" s="5"/>
      <c r="K248" s="53"/>
      <c r="L248" s="5" t="s">
        <v>251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>
      <c r="A249" s="5">
        <v>4</v>
      </c>
      <c r="B249" s="5" t="s">
        <v>222</v>
      </c>
      <c r="C249" s="5">
        <v>1968</v>
      </c>
      <c r="D249" s="5">
        <v>2</v>
      </c>
      <c r="E249" s="5"/>
      <c r="F249" s="5">
        <v>8</v>
      </c>
      <c r="G249" s="5"/>
      <c r="H249" s="9">
        <v>30</v>
      </c>
      <c r="I249" s="7">
        <f t="shared" si="9"/>
        <v>313.6</v>
      </c>
      <c r="J249" s="5">
        <v>313.6</v>
      </c>
      <c r="K249" s="53"/>
      <c r="L249" s="5" t="s">
        <v>251</v>
      </c>
      <c r="M249" s="5">
        <v>30.1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3">
        <v>389.9</v>
      </c>
    </row>
    <row r="250" spans="1:27" ht="12.75">
      <c r="A250" s="5">
        <v>5</v>
      </c>
      <c r="B250" s="5" t="s">
        <v>223</v>
      </c>
      <c r="C250" s="5">
        <v>1968</v>
      </c>
      <c r="D250" s="5">
        <v>2</v>
      </c>
      <c r="E250" s="5"/>
      <c r="F250" s="5">
        <v>8</v>
      </c>
      <c r="G250" s="5"/>
      <c r="H250" s="9">
        <v>14</v>
      </c>
      <c r="I250" s="7">
        <f t="shared" si="9"/>
        <v>385.1</v>
      </c>
      <c r="J250" s="5">
        <v>385.1</v>
      </c>
      <c r="K250" s="53"/>
      <c r="L250" s="5" t="s">
        <v>251</v>
      </c>
      <c r="M250" s="5">
        <v>45.7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3">
        <v>486.08</v>
      </c>
    </row>
    <row r="251" spans="1:27" ht="12.75">
      <c r="A251" s="5">
        <v>6</v>
      </c>
      <c r="B251" s="5" t="s">
        <v>224</v>
      </c>
      <c r="C251" s="5">
        <v>1969</v>
      </c>
      <c r="D251" s="5">
        <v>2</v>
      </c>
      <c r="E251" s="5"/>
      <c r="F251" s="5">
        <v>8</v>
      </c>
      <c r="G251" s="5"/>
      <c r="H251" s="9">
        <v>21</v>
      </c>
      <c r="I251" s="7">
        <f t="shared" si="9"/>
        <v>387.8</v>
      </c>
      <c r="J251" s="5">
        <v>387.8</v>
      </c>
      <c r="K251" s="53"/>
      <c r="L251" s="5" t="s">
        <v>251</v>
      </c>
      <c r="M251" s="5">
        <v>48.6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3">
        <v>512.56</v>
      </c>
    </row>
    <row r="252" spans="1:27" ht="12.75">
      <c r="A252" s="5">
        <v>7</v>
      </c>
      <c r="B252" s="9" t="s">
        <v>279</v>
      </c>
      <c r="C252" s="5"/>
      <c r="D252" s="5">
        <v>2</v>
      </c>
      <c r="E252" s="5"/>
      <c r="F252" s="5">
        <v>8</v>
      </c>
      <c r="G252" s="5"/>
      <c r="H252" s="9">
        <v>20</v>
      </c>
      <c r="I252" s="7">
        <v>308.1</v>
      </c>
      <c r="J252" s="5">
        <v>308.1</v>
      </c>
      <c r="K252" s="53"/>
      <c r="L252" s="5"/>
      <c r="M252" s="5">
        <v>30.1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3">
        <v>385.7</v>
      </c>
    </row>
    <row r="253" spans="1:27" ht="12.75">
      <c r="A253" s="5">
        <v>8</v>
      </c>
      <c r="B253" s="5" t="s">
        <v>225</v>
      </c>
      <c r="C253" s="5">
        <v>1982</v>
      </c>
      <c r="D253" s="5">
        <v>3</v>
      </c>
      <c r="E253" s="5"/>
      <c r="F253" s="5">
        <v>18</v>
      </c>
      <c r="G253" s="5"/>
      <c r="H253" s="9">
        <v>36</v>
      </c>
      <c r="I253" s="7">
        <f t="shared" si="9"/>
        <v>840.7</v>
      </c>
      <c r="J253" s="5">
        <v>840.7</v>
      </c>
      <c r="K253" s="53"/>
      <c r="L253" s="5" t="s">
        <v>251</v>
      </c>
      <c r="M253" s="5">
        <v>85.7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3">
        <v>415.14</v>
      </c>
    </row>
    <row r="254" spans="1:27" ht="12.75">
      <c r="A254" s="5">
        <v>9</v>
      </c>
      <c r="B254" s="5" t="s">
        <v>226</v>
      </c>
      <c r="C254" s="5">
        <v>1982</v>
      </c>
      <c r="D254" s="5">
        <v>3</v>
      </c>
      <c r="E254" s="5"/>
      <c r="F254" s="5">
        <v>18</v>
      </c>
      <c r="G254" s="5"/>
      <c r="H254" s="9">
        <v>35</v>
      </c>
      <c r="I254" s="7">
        <f t="shared" si="9"/>
        <v>821.1</v>
      </c>
      <c r="J254" s="5">
        <v>821.1</v>
      </c>
      <c r="K254" s="53"/>
      <c r="L254" s="5" t="s">
        <v>251</v>
      </c>
      <c r="M254" s="36">
        <v>93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3">
        <v>422.44</v>
      </c>
    </row>
    <row r="255" spans="1:27" ht="12.75">
      <c r="A255" s="5">
        <v>10</v>
      </c>
      <c r="B255" s="5" t="s">
        <v>227</v>
      </c>
      <c r="C255" s="5">
        <v>1989</v>
      </c>
      <c r="D255" s="5">
        <v>3</v>
      </c>
      <c r="E255" s="5"/>
      <c r="F255" s="5">
        <v>18</v>
      </c>
      <c r="G255" s="5"/>
      <c r="H255" s="9">
        <v>46</v>
      </c>
      <c r="I255" s="7">
        <f t="shared" si="9"/>
        <v>849.6</v>
      </c>
      <c r="J255" s="5">
        <v>849.6</v>
      </c>
      <c r="K255" s="53"/>
      <c r="L255" s="5" t="s">
        <v>251</v>
      </c>
      <c r="M255" s="36">
        <v>93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3">
        <v>720.6</v>
      </c>
    </row>
    <row r="256" spans="1:27" ht="12.75">
      <c r="A256" s="5">
        <v>11</v>
      </c>
      <c r="B256" s="5" t="s">
        <v>228</v>
      </c>
      <c r="C256" s="5">
        <v>1986</v>
      </c>
      <c r="D256" s="5">
        <v>3</v>
      </c>
      <c r="E256" s="5"/>
      <c r="F256" s="5">
        <v>36</v>
      </c>
      <c r="G256" s="5"/>
      <c r="H256" s="9">
        <v>88</v>
      </c>
      <c r="I256" s="7">
        <f t="shared" si="9"/>
        <v>1866.7</v>
      </c>
      <c r="J256" s="5">
        <v>1866.7</v>
      </c>
      <c r="K256" s="53"/>
      <c r="L256" s="5" t="s">
        <v>251</v>
      </c>
      <c r="M256" s="5">
        <v>154.7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3">
        <v>917.1</v>
      </c>
    </row>
    <row r="257" spans="1:27" ht="12.75">
      <c r="A257" s="5">
        <v>12</v>
      </c>
      <c r="B257" s="5" t="s">
        <v>229</v>
      </c>
      <c r="C257" s="5">
        <v>1984</v>
      </c>
      <c r="D257" s="5">
        <v>3</v>
      </c>
      <c r="E257" s="5"/>
      <c r="F257" s="5">
        <v>36</v>
      </c>
      <c r="G257" s="5"/>
      <c r="H257" s="9">
        <v>89</v>
      </c>
      <c r="I257" s="7">
        <f t="shared" si="9"/>
        <v>1869.5</v>
      </c>
      <c r="J257" s="5">
        <v>1869.5</v>
      </c>
      <c r="K257" s="53"/>
      <c r="L257" s="5" t="s">
        <v>251</v>
      </c>
      <c r="M257" s="5">
        <v>153.8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3">
        <v>916.1</v>
      </c>
    </row>
    <row r="258" spans="1:27" ht="12.75">
      <c r="A258" s="5">
        <v>13</v>
      </c>
      <c r="B258" s="5" t="s">
        <v>230</v>
      </c>
      <c r="C258" s="5">
        <v>1973</v>
      </c>
      <c r="D258" s="5">
        <v>2</v>
      </c>
      <c r="E258" s="5"/>
      <c r="F258" s="5">
        <v>12</v>
      </c>
      <c r="G258" s="5"/>
      <c r="H258" s="9">
        <v>27</v>
      </c>
      <c r="I258" s="7">
        <f t="shared" si="9"/>
        <v>572.2</v>
      </c>
      <c r="J258" s="5">
        <v>572.2</v>
      </c>
      <c r="K258" s="53"/>
      <c r="L258" s="5" t="s">
        <v>251</v>
      </c>
      <c r="M258" s="5">
        <v>51.5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3">
        <v>402.42</v>
      </c>
    </row>
    <row r="259" spans="1:27" ht="12.75">
      <c r="A259" s="5">
        <v>14</v>
      </c>
      <c r="B259" s="5" t="s">
        <v>231</v>
      </c>
      <c r="C259" s="5">
        <v>1976</v>
      </c>
      <c r="D259" s="5">
        <v>2</v>
      </c>
      <c r="E259" s="5"/>
      <c r="F259" s="5">
        <v>12</v>
      </c>
      <c r="G259" s="5"/>
      <c r="H259" s="9">
        <v>28</v>
      </c>
      <c r="I259" s="7">
        <f t="shared" si="9"/>
        <v>569.3</v>
      </c>
      <c r="J259" s="5">
        <v>569.3</v>
      </c>
      <c r="K259" s="53"/>
      <c r="L259" s="5" t="s">
        <v>251</v>
      </c>
      <c r="M259" s="5">
        <v>48.5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3">
        <v>371.85</v>
      </c>
    </row>
    <row r="260" spans="1:27" ht="12.75">
      <c r="A260" s="5">
        <v>15</v>
      </c>
      <c r="B260" s="5" t="s">
        <v>232</v>
      </c>
      <c r="C260" s="5">
        <v>1980</v>
      </c>
      <c r="D260" s="5">
        <v>3</v>
      </c>
      <c r="E260" s="5"/>
      <c r="F260" s="5">
        <v>24</v>
      </c>
      <c r="G260" s="5"/>
      <c r="H260" s="9">
        <v>63</v>
      </c>
      <c r="I260" s="8">
        <f t="shared" si="9"/>
        <v>1174</v>
      </c>
      <c r="J260" s="36">
        <v>1174</v>
      </c>
      <c r="K260" s="53"/>
      <c r="L260" s="5" t="s">
        <v>251</v>
      </c>
      <c r="M260" s="5">
        <v>100.2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3">
        <v>1054.44</v>
      </c>
    </row>
    <row r="261" spans="1:27" ht="12.75">
      <c r="A261" s="5">
        <v>16</v>
      </c>
      <c r="B261" s="5" t="s">
        <v>233</v>
      </c>
      <c r="C261" s="5">
        <v>1979</v>
      </c>
      <c r="D261" s="5">
        <v>3</v>
      </c>
      <c r="E261" s="5"/>
      <c r="F261" s="5">
        <v>18</v>
      </c>
      <c r="G261" s="5"/>
      <c r="H261" s="9">
        <v>47</v>
      </c>
      <c r="I261" s="7">
        <v>840.9</v>
      </c>
      <c r="J261" s="5">
        <v>840.9</v>
      </c>
      <c r="K261" s="53"/>
      <c r="L261" s="5" t="s">
        <v>251</v>
      </c>
      <c r="M261" s="5">
        <v>71.4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3">
        <v>719.96</v>
      </c>
    </row>
    <row r="262" spans="1:27" ht="12.75">
      <c r="A262" s="5">
        <v>17</v>
      </c>
      <c r="B262" s="5" t="s">
        <v>234</v>
      </c>
      <c r="C262" s="5">
        <v>1979</v>
      </c>
      <c r="D262" s="5">
        <v>3</v>
      </c>
      <c r="E262" s="5"/>
      <c r="F262" s="5">
        <v>18</v>
      </c>
      <c r="G262" s="5"/>
      <c r="H262" s="9">
        <v>36</v>
      </c>
      <c r="I262" s="7">
        <f t="shared" si="9"/>
        <v>846.6</v>
      </c>
      <c r="J262" s="5">
        <v>846.6</v>
      </c>
      <c r="K262" s="53"/>
      <c r="L262" s="5" t="s">
        <v>251</v>
      </c>
      <c r="M262" s="5">
        <v>79.1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3">
        <v>740.06</v>
      </c>
    </row>
    <row r="263" spans="1:27" ht="12.75">
      <c r="A263" s="5">
        <v>18</v>
      </c>
      <c r="B263" s="5" t="s">
        <v>235</v>
      </c>
      <c r="C263" s="5">
        <v>1980</v>
      </c>
      <c r="D263" s="5">
        <v>3</v>
      </c>
      <c r="E263" s="5"/>
      <c r="F263" s="5">
        <v>24</v>
      </c>
      <c r="G263" s="5"/>
      <c r="H263" s="9">
        <v>61</v>
      </c>
      <c r="I263" s="7">
        <f t="shared" si="9"/>
        <v>1157.4</v>
      </c>
      <c r="J263" s="5">
        <v>1157.4</v>
      </c>
      <c r="K263" s="53"/>
      <c r="L263" s="4"/>
      <c r="M263" s="5">
        <v>101.2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3">
        <v>540.68</v>
      </c>
    </row>
    <row r="264" spans="1:27" s="21" customFormat="1" ht="12.75">
      <c r="A264" s="5">
        <v>19</v>
      </c>
      <c r="B264" s="5" t="s">
        <v>236</v>
      </c>
      <c r="C264" s="5">
        <v>1989</v>
      </c>
      <c r="D264" s="5">
        <v>3</v>
      </c>
      <c r="E264" s="5"/>
      <c r="F264" s="5">
        <v>18</v>
      </c>
      <c r="G264" s="5"/>
      <c r="H264" s="9">
        <v>48</v>
      </c>
      <c r="I264" s="8">
        <f t="shared" si="9"/>
        <v>934.9</v>
      </c>
      <c r="J264" s="36">
        <v>934.9</v>
      </c>
      <c r="K264" s="53"/>
      <c r="L264" s="5" t="s">
        <v>251</v>
      </c>
      <c r="M264" s="9">
        <v>88.2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51">
        <v>777.16</v>
      </c>
    </row>
    <row r="265" spans="1:27" ht="12.75">
      <c r="A265" s="4"/>
      <c r="B265" s="4" t="s">
        <v>241</v>
      </c>
      <c r="C265" s="4"/>
      <c r="D265" s="4"/>
      <c r="E265" s="4"/>
      <c r="F265" s="4"/>
      <c r="G265" s="4"/>
      <c r="H265" s="9"/>
      <c r="I265" s="4"/>
      <c r="J265" s="4"/>
      <c r="K265" s="52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3"/>
    </row>
    <row r="266" spans="1:27" ht="12.75">
      <c r="A266" s="5">
        <v>20</v>
      </c>
      <c r="B266" s="5" t="s">
        <v>237</v>
      </c>
      <c r="C266" s="5">
        <v>1987</v>
      </c>
      <c r="D266" s="5">
        <v>2</v>
      </c>
      <c r="E266" s="5"/>
      <c r="F266" s="5">
        <v>18</v>
      </c>
      <c r="G266" s="5"/>
      <c r="H266" s="9">
        <v>45</v>
      </c>
      <c r="I266" s="8">
        <f t="shared" si="9"/>
        <v>845.9</v>
      </c>
      <c r="J266" s="5">
        <v>845.9</v>
      </c>
      <c r="K266" s="53"/>
      <c r="L266" s="5" t="s">
        <v>251</v>
      </c>
      <c r="M266" s="5">
        <v>86.3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3">
        <v>1039.3</v>
      </c>
    </row>
    <row r="267" spans="1:27" s="10" customFormat="1" ht="12.75">
      <c r="A267" s="5">
        <v>21</v>
      </c>
      <c r="B267" s="5" t="s">
        <v>238</v>
      </c>
      <c r="C267" s="5">
        <v>1985</v>
      </c>
      <c r="D267" s="5">
        <v>2</v>
      </c>
      <c r="E267" s="5"/>
      <c r="F267" s="5">
        <v>18</v>
      </c>
      <c r="G267" s="5"/>
      <c r="H267" s="9">
        <v>42</v>
      </c>
      <c r="I267" s="8">
        <f t="shared" si="9"/>
        <v>851.2</v>
      </c>
      <c r="J267" s="36">
        <v>851.2</v>
      </c>
      <c r="K267" s="53"/>
      <c r="L267" s="5" t="s">
        <v>251</v>
      </c>
      <c r="M267" s="9">
        <v>83.3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51">
        <v>1040.9</v>
      </c>
    </row>
    <row r="268" spans="1:27" s="10" customFormat="1" ht="12.75">
      <c r="A268" s="9">
        <v>22</v>
      </c>
      <c r="B268" s="9" t="s">
        <v>239</v>
      </c>
      <c r="C268" s="9">
        <v>1988</v>
      </c>
      <c r="D268" s="9">
        <v>2</v>
      </c>
      <c r="E268" s="9"/>
      <c r="F268" s="9">
        <v>18</v>
      </c>
      <c r="G268" s="9"/>
      <c r="H268" s="9">
        <v>40</v>
      </c>
      <c r="I268" s="8">
        <f t="shared" si="9"/>
        <v>871.6</v>
      </c>
      <c r="J268" s="9">
        <v>871.6</v>
      </c>
      <c r="K268" s="51"/>
      <c r="L268" s="5" t="s">
        <v>251</v>
      </c>
      <c r="M268" s="9">
        <v>85.1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51">
        <v>1111.3</v>
      </c>
    </row>
    <row r="269" spans="1:27" ht="12.75">
      <c r="A269" s="9">
        <v>23</v>
      </c>
      <c r="B269" s="9" t="s">
        <v>240</v>
      </c>
      <c r="C269" s="9">
        <v>1989</v>
      </c>
      <c r="D269" s="9">
        <v>2</v>
      </c>
      <c r="E269" s="9"/>
      <c r="F269" s="9">
        <v>16</v>
      </c>
      <c r="G269" s="9"/>
      <c r="H269" s="9">
        <v>34</v>
      </c>
      <c r="I269" s="8">
        <f t="shared" si="9"/>
        <v>873.4</v>
      </c>
      <c r="J269" s="31">
        <v>778.6</v>
      </c>
      <c r="K269" s="51">
        <v>94.8</v>
      </c>
      <c r="L269" s="5" t="s">
        <v>251</v>
      </c>
      <c r="M269" s="5">
        <v>80.5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3">
        <v>1051.9</v>
      </c>
    </row>
    <row r="270" spans="1:27" ht="12.75">
      <c r="A270" s="5">
        <v>24</v>
      </c>
      <c r="B270" s="5" t="s">
        <v>43</v>
      </c>
      <c r="C270" s="5"/>
      <c r="D270" s="5"/>
      <c r="E270" s="5"/>
      <c r="F270" s="5">
        <v>8</v>
      </c>
      <c r="G270" s="5"/>
      <c r="H270" s="9">
        <v>17</v>
      </c>
      <c r="I270" s="8">
        <f t="shared" si="9"/>
        <v>361.7</v>
      </c>
      <c r="J270" s="5">
        <v>361.7</v>
      </c>
      <c r="K270" s="53"/>
      <c r="L270" s="5" t="s">
        <v>251</v>
      </c>
      <c r="M270" s="5">
        <v>45.4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3">
        <v>507</v>
      </c>
    </row>
    <row r="271" spans="1:27" s="21" customFormat="1" ht="12.75">
      <c r="A271" s="5">
        <v>25</v>
      </c>
      <c r="B271" s="5" t="s">
        <v>24</v>
      </c>
      <c r="C271" s="5"/>
      <c r="D271" s="5"/>
      <c r="E271" s="5"/>
      <c r="F271" s="5">
        <v>8</v>
      </c>
      <c r="G271" s="5"/>
      <c r="H271" s="9">
        <v>27</v>
      </c>
      <c r="I271" s="8">
        <f t="shared" si="9"/>
        <v>373.7</v>
      </c>
      <c r="J271" s="5">
        <v>373.7</v>
      </c>
      <c r="K271" s="53"/>
      <c r="L271" s="5" t="s">
        <v>251</v>
      </c>
      <c r="M271" s="9">
        <v>43.4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51">
        <v>490.9</v>
      </c>
    </row>
    <row r="272" spans="1:27" ht="12.75">
      <c r="A272" s="5"/>
      <c r="B272" s="4" t="s">
        <v>245</v>
      </c>
      <c r="C272" s="4"/>
      <c r="D272" s="4"/>
      <c r="E272" s="4"/>
      <c r="F272" s="4"/>
      <c r="G272" s="4"/>
      <c r="H272" s="9"/>
      <c r="I272" s="4"/>
      <c r="J272" s="4"/>
      <c r="K272" s="52"/>
      <c r="L272" s="5" t="s">
        <v>251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3"/>
    </row>
    <row r="273" spans="1:27" ht="12.75">
      <c r="A273" s="5">
        <v>26</v>
      </c>
      <c r="B273" s="5" t="s">
        <v>247</v>
      </c>
      <c r="C273" s="5"/>
      <c r="D273" s="5"/>
      <c r="E273" s="5"/>
      <c r="F273" s="5">
        <v>18</v>
      </c>
      <c r="G273" s="5"/>
      <c r="H273" s="9">
        <v>33</v>
      </c>
      <c r="I273" s="8">
        <f t="shared" si="9"/>
        <v>754.5</v>
      </c>
      <c r="J273" s="5">
        <v>754.5</v>
      </c>
      <c r="K273" s="53"/>
      <c r="L273" s="5" t="s">
        <v>251</v>
      </c>
      <c r="M273" s="5">
        <v>56.4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3">
        <v>470.3</v>
      </c>
    </row>
    <row r="274" spans="1:27" ht="12.75">
      <c r="A274" s="5">
        <v>27</v>
      </c>
      <c r="B274" s="5" t="s">
        <v>246</v>
      </c>
      <c r="C274" s="5"/>
      <c r="D274" s="5"/>
      <c r="E274" s="5"/>
      <c r="F274" s="5">
        <v>18</v>
      </c>
      <c r="G274" s="5"/>
      <c r="H274" s="9">
        <v>27</v>
      </c>
      <c r="I274" s="8">
        <f t="shared" si="9"/>
        <v>938.5</v>
      </c>
      <c r="J274" s="5">
        <v>938.5</v>
      </c>
      <c r="K274" s="53"/>
      <c r="L274" s="5" t="s">
        <v>251</v>
      </c>
      <c r="M274" s="5">
        <v>63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3">
        <v>400.4</v>
      </c>
    </row>
    <row r="275" spans="1:27" s="21" customFormat="1" ht="12.75">
      <c r="A275" s="9">
        <v>28</v>
      </c>
      <c r="B275" s="5" t="s">
        <v>248</v>
      </c>
      <c r="C275" s="5"/>
      <c r="D275" s="5"/>
      <c r="E275" s="5"/>
      <c r="F275" s="5">
        <v>18</v>
      </c>
      <c r="G275" s="5"/>
      <c r="H275" s="9">
        <v>27</v>
      </c>
      <c r="I275" s="8">
        <f t="shared" si="9"/>
        <v>754.1</v>
      </c>
      <c r="J275" s="5">
        <v>754.1</v>
      </c>
      <c r="K275" s="53"/>
      <c r="L275" s="5" t="s">
        <v>251</v>
      </c>
      <c r="M275" s="9">
        <v>72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52">
        <v>536.3</v>
      </c>
    </row>
    <row r="276" spans="1:27" s="21" customFormat="1" ht="24" customHeight="1">
      <c r="A276" s="4">
        <f>SUM(A275)</f>
        <v>28</v>
      </c>
      <c r="B276" s="37" t="s">
        <v>243</v>
      </c>
      <c r="C276" s="4"/>
      <c r="D276" s="4"/>
      <c r="E276" s="4"/>
      <c r="F276" s="4">
        <f>SUM(F273:F275,F266:F271,F249:F264,F245:F247)</f>
        <v>454</v>
      </c>
      <c r="G276" s="4"/>
      <c r="H276" s="4">
        <f>SUM(H273:H275,H266:H271,H249:H264,H245:H247)</f>
        <v>1025</v>
      </c>
      <c r="I276" s="4">
        <f>SUM(I273:I275,I266:I271,I249:I264,I245:I247)</f>
        <v>22030.300000000007</v>
      </c>
      <c r="J276" s="4">
        <f>SUM(J273:J275,J266:J271,J249:J264,J245:J247)</f>
        <v>21935.500000000007</v>
      </c>
      <c r="K276" s="52">
        <f>SUM(K273:K275,K266:K271,K249:K264,K245:K247)</f>
        <v>94.8</v>
      </c>
      <c r="L276" s="4"/>
      <c r="M276" s="4">
        <f>SUM(M273:M275,M266:M271,M249:M264,M245:M247)</f>
        <v>1960.5000000000002</v>
      </c>
      <c r="N276" s="4">
        <v>22037.5</v>
      </c>
      <c r="O276" s="4"/>
      <c r="P276" s="4"/>
      <c r="Q276" s="4"/>
      <c r="R276" s="4"/>
      <c r="S276" s="4"/>
      <c r="T276" s="4"/>
      <c r="U276" s="4"/>
      <c r="V276" s="4">
        <f>SUM(J276:K276)</f>
        <v>22030.300000000007</v>
      </c>
      <c r="W276" s="4"/>
      <c r="X276" s="4"/>
      <c r="Y276" s="4"/>
      <c r="Z276" s="4"/>
      <c r="AA276" s="4">
        <f>SUM(AA273:AA275,AA266:AA271,AA249:AA264,AA245:AA247)</f>
        <v>17422.690000000002</v>
      </c>
    </row>
    <row r="277" spans="1:27" s="21" customFormat="1" ht="15.75" customHeight="1">
      <c r="A277" s="4"/>
      <c r="B277" s="37"/>
      <c r="C277" s="4"/>
      <c r="D277" s="4"/>
      <c r="E277" s="4"/>
      <c r="F277" s="4"/>
      <c r="G277" s="4"/>
      <c r="H277" s="4"/>
      <c r="I277" s="4"/>
      <c r="J277" s="4"/>
      <c r="K277" s="5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s="21" customFormat="1" ht="17.25" customHeight="1">
      <c r="A278" s="28" t="s">
        <v>260</v>
      </c>
      <c r="B278" s="34"/>
      <c r="C278" s="32"/>
      <c r="D278" s="32"/>
      <c r="E278" s="32"/>
      <c r="F278" s="32"/>
      <c r="G278" s="32"/>
      <c r="H278" s="32"/>
      <c r="I278" s="32"/>
      <c r="J278" s="32"/>
      <c r="K278" s="54"/>
      <c r="L278" s="34" t="s">
        <v>267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s="21" customFormat="1" ht="12.75">
      <c r="A279" s="9">
        <v>1</v>
      </c>
      <c r="B279" s="39" t="s">
        <v>261</v>
      </c>
      <c r="C279" s="9">
        <v>1982</v>
      </c>
      <c r="D279" s="4"/>
      <c r="E279" s="4"/>
      <c r="F279" s="9">
        <v>18</v>
      </c>
      <c r="G279" s="4"/>
      <c r="H279" s="9">
        <v>47</v>
      </c>
      <c r="I279" s="8">
        <f>SUM(J279:K279)</f>
        <v>860.5</v>
      </c>
      <c r="J279" s="9">
        <v>860.5</v>
      </c>
      <c r="K279" s="51"/>
      <c r="L279" s="5" t="s">
        <v>251</v>
      </c>
      <c r="M279" s="9">
        <v>86.4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9">
        <v>1063.78</v>
      </c>
    </row>
    <row r="280" spans="1:27" s="21" customFormat="1" ht="16.5" customHeight="1">
      <c r="A280" s="9">
        <v>2</v>
      </c>
      <c r="B280" s="39" t="s">
        <v>262</v>
      </c>
      <c r="C280" s="9">
        <v>1982</v>
      </c>
      <c r="D280" s="4"/>
      <c r="E280" s="4"/>
      <c r="F280" s="9">
        <v>18</v>
      </c>
      <c r="G280" s="4"/>
      <c r="H280" s="9">
        <v>48</v>
      </c>
      <c r="I280" s="8">
        <f>SUM(J280:K280)</f>
        <v>841.6</v>
      </c>
      <c r="J280" s="31">
        <v>841.6</v>
      </c>
      <c r="K280" s="51"/>
      <c r="L280" s="5" t="s">
        <v>251</v>
      </c>
      <c r="M280" s="9">
        <v>88.3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9">
        <v>986.94</v>
      </c>
    </row>
    <row r="281" spans="1:27" s="30" customFormat="1" ht="38.25" customHeight="1">
      <c r="A281" s="4">
        <v>2</v>
      </c>
      <c r="B281" s="37" t="s">
        <v>263</v>
      </c>
      <c r="C281" s="4"/>
      <c r="D281" s="4"/>
      <c r="E281" s="4"/>
      <c r="F281" s="4">
        <f>SUM(F279:F280)</f>
        <v>36</v>
      </c>
      <c r="G281" s="4"/>
      <c r="H281" s="4">
        <f>SUM(H279:H280)</f>
        <v>95</v>
      </c>
      <c r="I281" s="4">
        <f>SUM(I279:I280)</f>
        <v>1702.1</v>
      </c>
      <c r="J281" s="4">
        <f>SUM(J279:J280)</f>
        <v>1702.1</v>
      </c>
      <c r="K281" s="52"/>
      <c r="L281" s="4"/>
      <c r="M281" s="4">
        <f>SUM(M279:M280)</f>
        <v>174.7</v>
      </c>
      <c r="N281" s="47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4">
        <f>SUM(AA279:AA280)</f>
        <v>2050.7200000000003</v>
      </c>
    </row>
    <row r="282" spans="1:34" s="6" customFormat="1" ht="15">
      <c r="A282" s="73">
        <f>SUM(A281,A276,A243,A238,A200)</f>
        <v>246</v>
      </c>
      <c r="B282" s="74" t="s">
        <v>244</v>
      </c>
      <c r="C282" s="74"/>
      <c r="D282" s="16"/>
      <c r="E282" s="16"/>
      <c r="F282" s="16">
        <f>SUM(F281,F276,F243,F238,F200)</f>
        <v>3916</v>
      </c>
      <c r="G282" s="16"/>
      <c r="H282" s="73">
        <f aca="true" t="shared" si="10" ref="H282:M282">SUM(H281,H276,H243,H238,H200)</f>
        <v>7662</v>
      </c>
      <c r="I282" s="49">
        <f t="shared" si="10"/>
        <v>176571.76000000007</v>
      </c>
      <c r="J282" s="49">
        <f t="shared" si="10"/>
        <v>169354.54</v>
      </c>
      <c r="K282" s="49">
        <f t="shared" si="10"/>
        <v>7217.22</v>
      </c>
      <c r="L282" s="49">
        <f t="shared" si="10"/>
        <v>0</v>
      </c>
      <c r="M282" s="49">
        <f t="shared" si="10"/>
        <v>18900.03000000001</v>
      </c>
      <c r="N282" s="32"/>
      <c r="O282" s="32"/>
      <c r="P282" s="32"/>
      <c r="Q282" s="32"/>
      <c r="R282" s="32"/>
      <c r="S282" s="32"/>
      <c r="T282" s="32"/>
      <c r="U282" s="54">
        <f>SUM(M282)-M200</f>
        <v>3779.16</v>
      </c>
      <c r="V282" s="32"/>
      <c r="W282" s="32">
        <v>3779.16</v>
      </c>
      <c r="X282" s="54">
        <f>SUM(W282-U282)</f>
        <v>0</v>
      </c>
      <c r="Y282" s="32">
        <v>363.2</v>
      </c>
      <c r="Z282" s="54">
        <f>SUM(Y282,M282)</f>
        <v>19263.23000000001</v>
      </c>
      <c r="AA282" s="49">
        <f>SUM(AA281,AA276,AA243,AA238,AA200)</f>
        <v>106736.23000000003</v>
      </c>
      <c r="AC282" s="75"/>
      <c r="AD282" s="75"/>
      <c r="AE282" s="75">
        <f>SUM(AD282-I282)</f>
        <v>-176571.76000000007</v>
      </c>
      <c r="AF282" s="75"/>
      <c r="AH282" s="75"/>
    </row>
    <row r="283" spans="1:26" ht="15.75">
      <c r="A283" s="42"/>
      <c r="B283" s="43"/>
      <c r="C283" s="43"/>
      <c r="D283" s="44"/>
      <c r="E283" s="44"/>
      <c r="F283" s="44"/>
      <c r="G283" s="44"/>
      <c r="H283" s="42"/>
      <c r="I283" s="55"/>
      <c r="J283" s="55"/>
      <c r="K283" s="55"/>
      <c r="L283" s="44"/>
      <c r="M283" s="55"/>
      <c r="U283" s="48"/>
      <c r="X283" s="48"/>
      <c r="Z283" s="48"/>
    </row>
    <row r="284" spans="1:26" ht="15.75">
      <c r="A284" s="42"/>
      <c r="B284" s="43"/>
      <c r="C284" s="43"/>
      <c r="D284" s="44"/>
      <c r="E284" s="44"/>
      <c r="F284" s="44"/>
      <c r="G284" s="44"/>
      <c r="H284" s="42"/>
      <c r="I284" s="55"/>
      <c r="J284" s="55"/>
      <c r="K284" s="55"/>
      <c r="L284" s="44"/>
      <c r="M284" s="55"/>
      <c r="U284" s="48"/>
      <c r="X284" s="48"/>
      <c r="Z284" s="48"/>
    </row>
    <row r="285" spans="1:26" ht="15.75">
      <c r="A285" s="42"/>
      <c r="B285" s="43"/>
      <c r="C285" s="43"/>
      <c r="D285" s="44"/>
      <c r="E285" s="44"/>
      <c r="F285" s="44"/>
      <c r="G285" s="44"/>
      <c r="H285" s="42"/>
      <c r="I285" s="55"/>
      <c r="J285" s="55"/>
      <c r="K285" s="55"/>
      <c r="L285" s="44"/>
      <c r="M285" s="55"/>
      <c r="U285" s="48"/>
      <c r="X285" s="48"/>
      <c r="Z285" s="48"/>
    </row>
    <row r="286" spans="1:26" ht="15.75">
      <c r="A286" s="42"/>
      <c r="B286" s="43"/>
      <c r="C286" s="43"/>
      <c r="D286" s="44"/>
      <c r="E286" s="44"/>
      <c r="F286" s="44"/>
      <c r="G286" s="44"/>
      <c r="H286" s="42"/>
      <c r="I286" s="55"/>
      <c r="J286" s="55"/>
      <c r="K286" s="55"/>
      <c r="L286" s="44"/>
      <c r="M286" s="55"/>
      <c r="U286" s="48"/>
      <c r="X286" s="48"/>
      <c r="Z286" s="48"/>
    </row>
    <row r="287" spans="1:26" ht="15.75">
      <c r="A287" s="42"/>
      <c r="B287" s="43"/>
      <c r="C287" s="43"/>
      <c r="D287" s="44"/>
      <c r="E287" s="44"/>
      <c r="F287" s="44"/>
      <c r="G287" s="44"/>
      <c r="H287" s="42"/>
      <c r="I287" s="55"/>
      <c r="J287" s="55"/>
      <c r="K287" s="55"/>
      <c r="L287" s="44"/>
      <c r="M287" s="55"/>
      <c r="U287" s="48"/>
      <c r="X287" s="48"/>
      <c r="Z287" s="48"/>
    </row>
    <row r="288" spans="1:26" ht="15.75">
      <c r="A288" s="42"/>
      <c r="B288" s="43"/>
      <c r="C288" s="43"/>
      <c r="D288" s="44"/>
      <c r="E288" s="44"/>
      <c r="F288" s="44"/>
      <c r="G288" s="44"/>
      <c r="H288" s="42"/>
      <c r="I288" s="55"/>
      <c r="J288" s="55"/>
      <c r="K288" s="55"/>
      <c r="L288" s="44"/>
      <c r="M288" s="55"/>
      <c r="U288" s="48"/>
      <c r="X288" s="48"/>
      <c r="Z288" s="48"/>
    </row>
    <row r="289" spans="1:26" ht="15.75">
      <c r="A289" s="42"/>
      <c r="B289" s="43"/>
      <c r="C289" s="43"/>
      <c r="D289" s="44"/>
      <c r="E289" s="44"/>
      <c r="F289" s="44"/>
      <c r="G289" s="44"/>
      <c r="H289" s="42"/>
      <c r="I289" s="55"/>
      <c r="J289" s="55"/>
      <c r="K289" s="55"/>
      <c r="L289" s="44"/>
      <c r="M289" s="55"/>
      <c r="U289" s="48"/>
      <c r="X289" s="48"/>
      <c r="Z289" s="48"/>
    </row>
    <row r="290" spans="1:12" ht="15.75">
      <c r="A290" s="42"/>
      <c r="B290" s="43"/>
      <c r="C290" s="43"/>
      <c r="D290" s="44"/>
      <c r="E290" s="44"/>
      <c r="F290" s="44"/>
      <c r="G290" s="44"/>
      <c r="H290" s="42"/>
      <c r="I290" s="55"/>
      <c r="J290" s="55"/>
      <c r="K290" s="55"/>
      <c r="L290" s="44"/>
    </row>
    <row r="291" spans="1:2" ht="12.75">
      <c r="A291" s="27" t="s">
        <v>249</v>
      </c>
      <c r="B291" s="27"/>
    </row>
    <row r="293" spans="1:12" ht="12.75" customHeight="1">
      <c r="A293" s="42"/>
      <c r="C293" s="43"/>
      <c r="D293" s="44"/>
      <c r="E293" s="44"/>
      <c r="G293" s="58"/>
      <c r="J293" s="45"/>
      <c r="K293" s="55"/>
      <c r="L293" s="44"/>
    </row>
    <row r="295" spans="1:12" ht="12.75" customHeight="1">
      <c r="A295" s="42"/>
      <c r="B295" s="43"/>
      <c r="C295" s="43"/>
      <c r="D295" s="44"/>
      <c r="E295" s="44"/>
      <c r="F295" s="44"/>
      <c r="G295" s="44"/>
      <c r="H295" s="44"/>
      <c r="J295" s="45"/>
      <c r="K295" s="55"/>
      <c r="L295" s="44"/>
    </row>
    <row r="296" spans="1:12" ht="12.75" customHeight="1">
      <c r="A296" s="42"/>
      <c r="B296" s="43"/>
      <c r="C296" s="43"/>
      <c r="D296" s="44"/>
      <c r="E296" s="44"/>
      <c r="F296" s="44"/>
      <c r="G296" s="44"/>
      <c r="H296" s="44"/>
      <c r="I296" s="44"/>
      <c r="J296" s="45"/>
      <c r="K296" s="55"/>
      <c r="L296" s="44"/>
    </row>
    <row r="343" spans="1:12" ht="12.75">
      <c r="A343" s="2"/>
      <c r="B343" s="25"/>
      <c r="C343" s="2"/>
      <c r="D343" s="2"/>
      <c r="E343" s="2"/>
      <c r="F343" s="2"/>
      <c r="G343" s="2"/>
      <c r="H343" s="2"/>
      <c r="I343" s="2"/>
      <c r="J343" s="2"/>
      <c r="K343" s="56"/>
      <c r="L343" s="2"/>
    </row>
    <row r="344" spans="1:12" ht="12.75">
      <c r="A344" s="2"/>
      <c r="B344" s="25"/>
      <c r="C344" s="2"/>
      <c r="D344" s="2"/>
      <c r="E344" s="2"/>
      <c r="F344" s="2"/>
      <c r="G344" s="2"/>
      <c r="H344" s="2"/>
      <c r="I344" s="2"/>
      <c r="J344" s="2"/>
      <c r="K344" s="56"/>
      <c r="L344" s="2"/>
    </row>
    <row r="345" spans="1:12" ht="12.75">
      <c r="A345" s="2"/>
      <c r="B345" s="25"/>
      <c r="C345" s="2"/>
      <c r="D345" s="2"/>
      <c r="E345" s="2"/>
      <c r="F345" s="2"/>
      <c r="G345" s="2"/>
      <c r="H345" s="2"/>
      <c r="I345" s="2"/>
      <c r="J345" s="2"/>
      <c r="K345" s="56"/>
      <c r="L345" s="2"/>
    </row>
    <row r="346" spans="1:12" ht="12.75">
      <c r="A346" s="2"/>
      <c r="B346" s="25"/>
      <c r="C346" s="2"/>
      <c r="D346" s="2"/>
      <c r="E346" s="2"/>
      <c r="F346" s="2"/>
      <c r="G346" s="2"/>
      <c r="H346" s="2"/>
      <c r="I346" s="2"/>
      <c r="J346" s="2"/>
      <c r="K346" s="56"/>
      <c r="L346" s="2"/>
    </row>
    <row r="347" spans="1:12" ht="12.75">
      <c r="A347" s="2"/>
      <c r="B347" s="25"/>
      <c r="C347" s="2"/>
      <c r="D347" s="2"/>
      <c r="E347" s="2"/>
      <c r="F347" s="2"/>
      <c r="G347" s="2"/>
      <c r="H347" s="2"/>
      <c r="I347" s="2"/>
      <c r="J347" s="2"/>
      <c r="K347" s="56"/>
      <c r="L347" s="2"/>
    </row>
    <row r="348" spans="1:12" ht="12.75">
      <c r="A348" s="2"/>
      <c r="B348" s="25"/>
      <c r="C348" s="2"/>
      <c r="D348" s="2"/>
      <c r="E348" s="2"/>
      <c r="F348" s="2"/>
      <c r="G348" s="2"/>
      <c r="H348" s="2"/>
      <c r="I348" s="2"/>
      <c r="J348" s="2"/>
      <c r="K348" s="56"/>
      <c r="L348" s="2"/>
    </row>
    <row r="349" spans="1:12" ht="12.75">
      <c r="A349" s="2"/>
      <c r="B349" s="25"/>
      <c r="C349" s="2"/>
      <c r="D349" s="2"/>
      <c r="E349" s="2"/>
      <c r="F349" s="2"/>
      <c r="G349" s="2"/>
      <c r="H349" s="2"/>
      <c r="I349" s="2"/>
      <c r="J349" s="2"/>
      <c r="K349" s="56"/>
      <c r="L349" s="2"/>
    </row>
    <row r="350" spans="1:12" ht="12.75">
      <c r="A350" s="2"/>
      <c r="B350" s="25"/>
      <c r="C350" s="2"/>
      <c r="D350" s="2"/>
      <c r="E350" s="2"/>
      <c r="F350" s="2"/>
      <c r="G350" s="2"/>
      <c r="H350" s="2"/>
      <c r="I350" s="2"/>
      <c r="J350" s="2"/>
      <c r="K350" s="56"/>
      <c r="L350" s="2"/>
    </row>
    <row r="351" spans="1:12" ht="12.75">
      <c r="A351" s="2"/>
      <c r="B351" s="25"/>
      <c r="C351" s="2"/>
      <c r="D351" s="2"/>
      <c r="E351" s="2"/>
      <c r="F351" s="2"/>
      <c r="G351" s="2"/>
      <c r="H351" s="2"/>
      <c r="I351" s="2"/>
      <c r="J351" s="2"/>
      <c r="K351" s="56"/>
      <c r="L351" s="2"/>
    </row>
    <row r="352" spans="1:12" ht="12.75">
      <c r="A352" s="2"/>
      <c r="B352" s="25"/>
      <c r="C352" s="2"/>
      <c r="D352" s="2"/>
      <c r="E352" s="2"/>
      <c r="F352" s="2"/>
      <c r="G352" s="2"/>
      <c r="H352" s="2"/>
      <c r="I352" s="2"/>
      <c r="J352" s="2"/>
      <c r="K352" s="56"/>
      <c r="L352" s="2"/>
    </row>
    <row r="353" spans="1:12" ht="12.75">
      <c r="A353" s="2"/>
      <c r="B353" s="25"/>
      <c r="C353" s="2"/>
      <c r="D353" s="2"/>
      <c r="E353" s="2"/>
      <c r="F353" s="2"/>
      <c r="G353" s="2"/>
      <c r="H353" s="2"/>
      <c r="I353" s="2"/>
      <c r="J353" s="2"/>
      <c r="K353" s="56"/>
      <c r="L353" s="2"/>
    </row>
    <row r="354" spans="1:12" ht="12.75">
      <c r="A354" s="2"/>
      <c r="B354" s="25"/>
      <c r="C354" s="2"/>
      <c r="D354" s="2"/>
      <c r="E354" s="2"/>
      <c r="F354" s="2"/>
      <c r="G354" s="2"/>
      <c r="H354" s="2"/>
      <c r="I354" s="2"/>
      <c r="J354" s="2"/>
      <c r="K354" s="56"/>
      <c r="L354" s="2"/>
    </row>
    <row r="355" spans="1:12" ht="12.75">
      <c r="A355" s="2"/>
      <c r="B355" s="25"/>
      <c r="C355" s="2"/>
      <c r="D355" s="2"/>
      <c r="E355" s="2"/>
      <c r="F355" s="2"/>
      <c r="G355" s="2"/>
      <c r="H355" s="2"/>
      <c r="I355" s="2"/>
      <c r="J355" s="2"/>
      <c r="K355" s="56"/>
      <c r="L355" s="2"/>
    </row>
    <row r="356" spans="1:12" ht="12.75">
      <c r="A356" s="2"/>
      <c r="B356" s="25"/>
      <c r="C356" s="2"/>
      <c r="D356" s="2"/>
      <c r="E356" s="2"/>
      <c r="F356" s="2"/>
      <c r="G356" s="2"/>
      <c r="H356" s="2"/>
      <c r="I356" s="2"/>
      <c r="J356" s="2"/>
      <c r="K356" s="56"/>
      <c r="L356" s="2"/>
    </row>
    <row r="357" spans="1:12" ht="12.75">
      <c r="A357" s="2"/>
      <c r="B357" s="25"/>
      <c r="C357" s="2"/>
      <c r="D357" s="2"/>
      <c r="E357" s="2"/>
      <c r="F357" s="2"/>
      <c r="G357" s="2"/>
      <c r="H357" s="2"/>
      <c r="I357" s="2"/>
      <c r="J357" s="2"/>
      <c r="K357" s="56"/>
      <c r="L357" s="2"/>
    </row>
    <row r="358" spans="1:12" ht="12.75">
      <c r="A358" s="2"/>
      <c r="B358" s="25"/>
      <c r="C358" s="2"/>
      <c r="D358" s="2"/>
      <c r="E358" s="2"/>
      <c r="F358" s="2"/>
      <c r="G358" s="2"/>
      <c r="H358" s="2"/>
      <c r="I358" s="2"/>
      <c r="J358" s="2"/>
      <c r="K358" s="56"/>
      <c r="L358" s="2"/>
    </row>
    <row r="359" spans="1:12" ht="12.75">
      <c r="A359" s="2"/>
      <c r="B359" s="25"/>
      <c r="C359" s="2"/>
      <c r="D359" s="2"/>
      <c r="E359" s="2"/>
      <c r="F359" s="2"/>
      <c r="G359" s="2"/>
      <c r="H359" s="2"/>
      <c r="I359" s="2"/>
      <c r="J359" s="2"/>
      <c r="K359" s="56"/>
      <c r="L359" s="2"/>
    </row>
  </sheetData>
  <sheetProtection/>
  <mergeCells count="19"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  <mergeCell ref="A239:K239"/>
    <mergeCell ref="A244:K244"/>
    <mergeCell ref="L3:L5"/>
    <mergeCell ref="I4:I5"/>
    <mergeCell ref="J4:K4"/>
    <mergeCell ref="B7:K7"/>
    <mergeCell ref="A202:K202"/>
    <mergeCell ref="B238:E238"/>
    <mergeCell ref="I3:K3"/>
  </mergeCells>
  <printOptions/>
  <pageMargins left="0.11811023622047245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2017-08-18T09:22:15Z</cp:lastPrinted>
  <dcterms:created xsi:type="dcterms:W3CDTF">1996-10-08T23:32:33Z</dcterms:created>
  <dcterms:modified xsi:type="dcterms:W3CDTF">2017-09-05T07:00:34Z</dcterms:modified>
  <cp:category/>
  <cp:version/>
  <cp:contentType/>
  <cp:contentStatus/>
</cp:coreProperties>
</file>